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7CE29A7-1983-4B18-83DF-5DD247376E34}" xr6:coauthVersionLast="41" xr6:coauthVersionMax="41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Sheet1" sheetId="1" state="hidden" r:id="rId1"/>
    <sheet name="list of TR" sheetId="2" state="hidden" r:id="rId2"/>
    <sheet name="132kv line" sheetId="4" state="hidden" r:id="rId3"/>
    <sheet name="220kv line" sheetId="6" state="hidden" r:id="rId4"/>
    <sheet name="220kv cal" sheetId="12" r:id="rId5"/>
    <sheet name="132kvv cal" sheetId="8" r:id="rId6"/>
    <sheet name="tfmr 132" sheetId="10" r:id="rId7"/>
    <sheet name="tfmr 220" sheetId="11" r:id="rId8"/>
  </sheets>
  <externalReferences>
    <externalReference r:id="rId9"/>
  </externalReferences>
  <definedNames>
    <definedName name="_xlnm._FilterDatabase" localSheetId="2" hidden="1">'132kv line'!$A$2:$F$156</definedName>
    <definedName name="_xlnm._FilterDatabase" localSheetId="5" hidden="1">'132kvv cal'!$A$127:$N$256</definedName>
    <definedName name="_xlnm._FilterDatabase" localSheetId="4" hidden="1">'220kv cal'!$A$3:$H$3</definedName>
    <definedName name="_xlnm._FilterDatabase" localSheetId="3" hidden="1">'220kv line'!$A$4:$G$4</definedName>
    <definedName name="_xlnm._FilterDatabase" localSheetId="0" hidden="1">Sheet1!$B$8:$L$108</definedName>
    <definedName name="_xlnm.Print_Area" localSheetId="5">'132kvv cal'!$A$1:$N$256</definedName>
    <definedName name="_xlnm.Print_Area" localSheetId="4">'220kv cal'!$A$1:$O$57</definedName>
    <definedName name="_xlnm.Print_Area" localSheetId="0">Sheet1!$B$5:$L$106</definedName>
    <definedName name="_xlnm.Print_Area" localSheetId="6">'tfmr 132'!$A$1:$I$23</definedName>
    <definedName name="_xlnm.Print_Titles" localSheetId="2">'132kv line'!$1:$2</definedName>
    <definedName name="_xlnm.Print_Titles" localSheetId="1">'list of TR'!$2:$4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1" l="1"/>
  <c r="G14" i="11"/>
  <c r="G13" i="11"/>
  <c r="G8" i="11"/>
  <c r="G7" i="11"/>
  <c r="G6" i="11"/>
  <c r="G17" i="10"/>
  <c r="G16" i="10"/>
  <c r="G15" i="10"/>
  <c r="G10" i="10"/>
  <c r="G9" i="10"/>
  <c r="G8" i="10"/>
  <c r="G7" i="10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K53" i="12"/>
  <c r="M130" i="8"/>
  <c r="M131" i="8"/>
  <c r="M132" i="8"/>
  <c r="M142" i="8"/>
  <c r="M149" i="8"/>
  <c r="M154" i="8"/>
  <c r="M156" i="8"/>
  <c r="M158" i="8"/>
  <c r="M159" i="8"/>
  <c r="M160" i="8"/>
  <c r="M162" i="8"/>
  <c r="M163" i="8"/>
  <c r="M165" i="8"/>
  <c r="M167" i="8"/>
  <c r="M169" i="8"/>
  <c r="M178" i="8"/>
  <c r="M181" i="8"/>
  <c r="M182" i="8"/>
  <c r="M188" i="8"/>
  <c r="M189" i="8"/>
  <c r="M191" i="8"/>
  <c r="M201" i="8"/>
  <c r="M205" i="8"/>
  <c r="M206" i="8"/>
  <c r="M216" i="8"/>
  <c r="M239" i="8"/>
  <c r="M240" i="8"/>
  <c r="M242" i="8"/>
  <c r="M5" i="8"/>
  <c r="M6" i="8"/>
  <c r="M10" i="8"/>
  <c r="M13" i="8"/>
  <c r="M16" i="8"/>
  <c r="M17" i="8"/>
  <c r="M24" i="8"/>
  <c r="M27" i="8"/>
  <c r="M32" i="8"/>
  <c r="M52" i="8"/>
  <c r="M57" i="8"/>
  <c r="M64" i="8"/>
  <c r="M75" i="8"/>
  <c r="M86" i="8"/>
  <c r="M87" i="8"/>
  <c r="M90" i="8"/>
  <c r="M102" i="8"/>
  <c r="M107" i="8"/>
  <c r="M112" i="8"/>
  <c r="M117" i="8"/>
  <c r="M4" i="8"/>
  <c r="N32" i="12"/>
  <c r="N33" i="12"/>
  <c r="N34" i="12"/>
  <c r="N35" i="12"/>
  <c r="N37" i="12"/>
  <c r="N38" i="12"/>
  <c r="N41" i="12"/>
  <c r="N42" i="12"/>
  <c r="N46" i="12"/>
  <c r="N47" i="12"/>
  <c r="N20" i="12"/>
  <c r="N17" i="12"/>
  <c r="N16" i="12"/>
  <c r="N15" i="12"/>
  <c r="N14" i="12"/>
  <c r="N12" i="12"/>
  <c r="N8" i="12"/>
  <c r="F118" i="8"/>
  <c r="N53" i="12" l="1"/>
  <c r="M53" i="12"/>
  <c r="J121" i="8" l="1"/>
  <c r="L121" i="8" s="1"/>
  <c r="J52" i="12"/>
  <c r="L52" i="12" s="1"/>
  <c r="O52" i="12" s="1"/>
  <c r="L51" i="12" l="1"/>
  <c r="O51" i="12" s="1"/>
  <c r="J51" i="12"/>
  <c r="H10" i="11" l="1"/>
  <c r="N23" i="12"/>
  <c r="M23" i="12"/>
  <c r="K23" i="12"/>
  <c r="I120" i="8" l="1"/>
  <c r="K120" i="8" s="1"/>
  <c r="N120" i="8" s="1"/>
  <c r="I119" i="8"/>
  <c r="K119" i="8" s="1"/>
  <c r="N119" i="8" s="1"/>
  <c r="I118" i="8"/>
  <c r="K118" i="8" s="1"/>
  <c r="N118" i="8" s="1"/>
  <c r="J50" i="12"/>
  <c r="L50" i="12" s="1"/>
  <c r="O50" i="12" s="1"/>
  <c r="F49" i="12"/>
  <c r="L251" i="8" l="1"/>
  <c r="H19" i="10"/>
  <c r="H12" i="10"/>
  <c r="Q250" i="8"/>
  <c r="F40" i="8" l="1"/>
  <c r="J48" i="12" l="1"/>
  <c r="L48" i="12" s="1"/>
  <c r="O48" i="12" s="1"/>
  <c r="F48" i="12"/>
  <c r="J22" i="12" l="1"/>
  <c r="L22" i="12" s="1"/>
  <c r="O22" i="12" s="1"/>
  <c r="F22" i="12"/>
  <c r="F23" i="12" s="1"/>
  <c r="F26" i="12" l="1"/>
  <c r="J49" i="12" l="1"/>
  <c r="L49" i="12" s="1"/>
  <c r="O49" i="12" l="1"/>
  <c r="J251" i="8" l="1"/>
  <c r="I250" i="8"/>
  <c r="K250" i="8" s="1"/>
  <c r="N250" i="8" s="1"/>
  <c r="J47" i="12" l="1"/>
  <c r="L47" i="12" s="1"/>
  <c r="O47" i="12" s="1"/>
  <c r="F47" i="12"/>
  <c r="I249" i="8" l="1"/>
  <c r="K249" i="8" s="1"/>
  <c r="N249" i="8" s="1"/>
  <c r="K264" i="8" l="1"/>
  <c r="I117" i="8"/>
  <c r="K117" i="8" s="1"/>
  <c r="N117" i="8" s="1"/>
  <c r="J21" i="12" l="1"/>
  <c r="L21" i="12" s="1"/>
  <c r="O21" i="12" s="1"/>
  <c r="F7" i="10" l="1"/>
  <c r="I7" i="10" l="1"/>
  <c r="I248" i="8" l="1"/>
  <c r="K248" i="8" s="1"/>
  <c r="N248" i="8" s="1"/>
  <c r="I247" i="8"/>
  <c r="K247" i="8" s="1"/>
  <c r="I246" i="8"/>
  <c r="K246" i="8" s="1"/>
  <c r="N246" i="8" s="1"/>
  <c r="I245" i="8" l="1"/>
  <c r="K245" i="8" s="1"/>
  <c r="I244" i="8"/>
  <c r="K244" i="8" s="1"/>
  <c r="I243" i="8"/>
  <c r="K243" i="8" s="1"/>
  <c r="I242" i="8"/>
  <c r="K242" i="8" s="1"/>
  <c r="I241" i="8"/>
  <c r="K241" i="8" s="1"/>
  <c r="I240" i="8"/>
  <c r="K240" i="8" s="1"/>
  <c r="I239" i="8"/>
  <c r="K239" i="8" s="1"/>
  <c r="I238" i="8"/>
  <c r="K238" i="8" s="1"/>
  <c r="I237" i="8"/>
  <c r="K237" i="8" s="1"/>
  <c r="I236" i="8"/>
  <c r="K236" i="8" s="1"/>
  <c r="I235" i="8"/>
  <c r="K235" i="8" s="1"/>
  <c r="I234" i="8"/>
  <c r="K234" i="8" s="1"/>
  <c r="I233" i="8"/>
  <c r="K233" i="8" s="1"/>
  <c r="I232" i="8"/>
  <c r="K232" i="8" s="1"/>
  <c r="I231" i="8"/>
  <c r="K231" i="8" s="1"/>
  <c r="I230" i="8"/>
  <c r="K230" i="8" s="1"/>
  <c r="I229" i="8"/>
  <c r="K229" i="8" s="1"/>
  <c r="I228" i="8"/>
  <c r="K228" i="8" s="1"/>
  <c r="I227" i="8"/>
  <c r="K227" i="8" s="1"/>
  <c r="I226" i="8"/>
  <c r="K226" i="8" s="1"/>
  <c r="I225" i="8"/>
  <c r="K225" i="8" s="1"/>
  <c r="I224" i="8"/>
  <c r="K224" i="8" s="1"/>
  <c r="I223" i="8"/>
  <c r="K223" i="8" s="1"/>
  <c r="I222" i="8"/>
  <c r="K222" i="8" s="1"/>
  <c r="I221" i="8"/>
  <c r="K221" i="8" s="1"/>
  <c r="I220" i="8"/>
  <c r="K220" i="8" s="1"/>
  <c r="I219" i="8"/>
  <c r="K219" i="8" s="1"/>
  <c r="I218" i="8"/>
  <c r="K218" i="8" s="1"/>
  <c r="I217" i="8"/>
  <c r="K217" i="8" s="1"/>
  <c r="I216" i="8"/>
  <c r="K216" i="8" s="1"/>
  <c r="I215" i="8"/>
  <c r="K215" i="8" s="1"/>
  <c r="I214" i="8"/>
  <c r="K214" i="8" s="1"/>
  <c r="I213" i="8"/>
  <c r="K213" i="8" s="1"/>
  <c r="I212" i="8"/>
  <c r="K212" i="8" s="1"/>
  <c r="I211" i="8"/>
  <c r="K211" i="8" s="1"/>
  <c r="I210" i="8"/>
  <c r="K210" i="8" s="1"/>
  <c r="I209" i="8"/>
  <c r="K209" i="8" s="1"/>
  <c r="I208" i="8"/>
  <c r="K208" i="8" s="1"/>
  <c r="I207" i="8"/>
  <c r="K207" i="8" s="1"/>
  <c r="I206" i="8"/>
  <c r="K206" i="8" s="1"/>
  <c r="I205" i="8"/>
  <c r="K205" i="8" s="1"/>
  <c r="I204" i="8"/>
  <c r="K204" i="8" s="1"/>
  <c r="I203" i="8"/>
  <c r="K203" i="8" s="1"/>
  <c r="I202" i="8"/>
  <c r="K202" i="8" s="1"/>
  <c r="I201" i="8"/>
  <c r="K201" i="8" s="1"/>
  <c r="I200" i="8"/>
  <c r="K200" i="8" s="1"/>
  <c r="I199" i="8"/>
  <c r="K199" i="8" s="1"/>
  <c r="I198" i="8"/>
  <c r="K198" i="8" s="1"/>
  <c r="I197" i="8"/>
  <c r="K197" i="8" s="1"/>
  <c r="I196" i="8"/>
  <c r="K196" i="8" s="1"/>
  <c r="I195" i="8"/>
  <c r="K195" i="8" s="1"/>
  <c r="I194" i="8"/>
  <c r="K194" i="8" s="1"/>
  <c r="I193" i="8"/>
  <c r="K193" i="8" s="1"/>
  <c r="I192" i="8"/>
  <c r="K192" i="8" s="1"/>
  <c r="I191" i="8"/>
  <c r="K191" i="8" s="1"/>
  <c r="I190" i="8"/>
  <c r="K190" i="8" s="1"/>
  <c r="I189" i="8"/>
  <c r="K189" i="8" s="1"/>
  <c r="I188" i="8"/>
  <c r="K188" i="8" s="1"/>
  <c r="I187" i="8"/>
  <c r="K187" i="8" s="1"/>
  <c r="I186" i="8"/>
  <c r="K186" i="8" s="1"/>
  <c r="I185" i="8"/>
  <c r="K185" i="8" s="1"/>
  <c r="I184" i="8"/>
  <c r="K184" i="8" s="1"/>
  <c r="I183" i="8"/>
  <c r="K183" i="8" s="1"/>
  <c r="I182" i="8"/>
  <c r="K182" i="8" s="1"/>
  <c r="I181" i="8"/>
  <c r="K181" i="8" s="1"/>
  <c r="I180" i="8"/>
  <c r="K180" i="8" s="1"/>
  <c r="I179" i="8"/>
  <c r="K179" i="8" s="1"/>
  <c r="I178" i="8"/>
  <c r="K178" i="8" s="1"/>
  <c r="I177" i="8"/>
  <c r="K177" i="8" s="1"/>
  <c r="I176" i="8"/>
  <c r="K176" i="8" s="1"/>
  <c r="I175" i="8"/>
  <c r="K175" i="8" s="1"/>
  <c r="I174" i="8"/>
  <c r="K174" i="8" s="1"/>
  <c r="I173" i="8"/>
  <c r="K173" i="8" s="1"/>
  <c r="I172" i="8"/>
  <c r="K172" i="8" s="1"/>
  <c r="I171" i="8"/>
  <c r="K171" i="8" s="1"/>
  <c r="I170" i="8"/>
  <c r="K170" i="8" s="1"/>
  <c r="I169" i="8"/>
  <c r="K169" i="8" s="1"/>
  <c r="I168" i="8"/>
  <c r="K168" i="8" s="1"/>
  <c r="I167" i="8"/>
  <c r="K167" i="8" s="1"/>
  <c r="I166" i="8"/>
  <c r="K166" i="8" s="1"/>
  <c r="I165" i="8"/>
  <c r="K165" i="8" s="1"/>
  <c r="I164" i="8"/>
  <c r="K164" i="8" s="1"/>
  <c r="I163" i="8"/>
  <c r="K163" i="8" s="1"/>
  <c r="I162" i="8"/>
  <c r="K162" i="8" s="1"/>
  <c r="I161" i="8"/>
  <c r="K161" i="8" s="1"/>
  <c r="I160" i="8"/>
  <c r="K160" i="8" s="1"/>
  <c r="I159" i="8"/>
  <c r="K159" i="8" s="1"/>
  <c r="I158" i="8"/>
  <c r="K158" i="8" s="1"/>
  <c r="I157" i="8"/>
  <c r="K157" i="8" s="1"/>
  <c r="I156" i="8"/>
  <c r="K156" i="8" s="1"/>
  <c r="I155" i="8"/>
  <c r="K155" i="8" s="1"/>
  <c r="I154" i="8"/>
  <c r="K154" i="8" s="1"/>
  <c r="I153" i="8"/>
  <c r="K153" i="8" s="1"/>
  <c r="I152" i="8"/>
  <c r="K152" i="8" s="1"/>
  <c r="I151" i="8"/>
  <c r="K151" i="8" s="1"/>
  <c r="I150" i="8"/>
  <c r="K150" i="8" s="1"/>
  <c r="I149" i="8"/>
  <c r="K149" i="8" s="1"/>
  <c r="I148" i="8"/>
  <c r="K148" i="8" s="1"/>
  <c r="I147" i="8"/>
  <c r="K147" i="8" s="1"/>
  <c r="I146" i="8"/>
  <c r="K146" i="8" s="1"/>
  <c r="I145" i="8"/>
  <c r="K145" i="8" s="1"/>
  <c r="I144" i="8"/>
  <c r="K144" i="8" s="1"/>
  <c r="I143" i="8"/>
  <c r="K143" i="8" s="1"/>
  <c r="I142" i="8"/>
  <c r="K142" i="8" s="1"/>
  <c r="I141" i="8"/>
  <c r="K141" i="8" s="1"/>
  <c r="I140" i="8"/>
  <c r="K140" i="8" s="1"/>
  <c r="I139" i="8"/>
  <c r="K139" i="8" s="1"/>
  <c r="I138" i="8"/>
  <c r="K138" i="8" s="1"/>
  <c r="I137" i="8"/>
  <c r="K137" i="8" s="1"/>
  <c r="I136" i="8"/>
  <c r="K136" i="8" s="1"/>
  <c r="I135" i="8"/>
  <c r="K135" i="8" s="1"/>
  <c r="I134" i="8"/>
  <c r="K134" i="8" s="1"/>
  <c r="I133" i="8"/>
  <c r="K133" i="8" s="1"/>
  <c r="I132" i="8"/>
  <c r="K132" i="8" s="1"/>
  <c r="I131" i="8"/>
  <c r="K131" i="8" s="1"/>
  <c r="I130" i="8"/>
  <c r="K130" i="8" s="1"/>
  <c r="I129" i="8"/>
  <c r="K129" i="8" s="1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46" i="12" l="1"/>
  <c r="L46" i="12" s="1"/>
  <c r="J45" i="12"/>
  <c r="L45" i="12" s="1"/>
  <c r="J44" i="12"/>
  <c r="L44" i="12" s="1"/>
  <c r="J43" i="12"/>
  <c r="L43" i="12" s="1"/>
  <c r="J42" i="12"/>
  <c r="L42" i="12" s="1"/>
  <c r="J41" i="12"/>
  <c r="L41" i="12" s="1"/>
  <c r="J40" i="12"/>
  <c r="L40" i="12" s="1"/>
  <c r="J39" i="12"/>
  <c r="L39" i="12" s="1"/>
  <c r="J38" i="12"/>
  <c r="L38" i="12" s="1"/>
  <c r="J37" i="12"/>
  <c r="L37" i="12" s="1"/>
  <c r="J36" i="12"/>
  <c r="L36" i="12" s="1"/>
  <c r="J35" i="12"/>
  <c r="L35" i="12" s="1"/>
  <c r="J34" i="12"/>
  <c r="L34" i="12" s="1"/>
  <c r="J33" i="12"/>
  <c r="L33" i="12" s="1"/>
  <c r="J32" i="12"/>
  <c r="L32" i="12" s="1"/>
  <c r="J31" i="12"/>
  <c r="L31" i="12" s="1"/>
  <c r="J20" i="12"/>
  <c r="J19" i="12"/>
  <c r="L19" i="12" s="1"/>
  <c r="J18" i="12"/>
  <c r="L18" i="12" s="1"/>
  <c r="J17" i="12"/>
  <c r="L17" i="12" s="1"/>
  <c r="J16" i="12"/>
  <c r="L16" i="12" s="1"/>
  <c r="J15" i="12"/>
  <c r="L15" i="12" s="1"/>
  <c r="J14" i="12"/>
  <c r="L14" i="12" s="1"/>
  <c r="J13" i="12"/>
  <c r="L13" i="12" s="1"/>
  <c r="J12" i="12"/>
  <c r="L12" i="12" s="1"/>
  <c r="J11" i="12"/>
  <c r="L11" i="12" s="1"/>
  <c r="J10" i="12"/>
  <c r="L10" i="12" s="1"/>
  <c r="J9" i="12"/>
  <c r="L9" i="12" s="1"/>
  <c r="J8" i="12"/>
  <c r="L8" i="12" s="1"/>
  <c r="J7" i="12"/>
  <c r="L7" i="12" s="1"/>
  <c r="J6" i="12"/>
  <c r="L6" i="12" s="1"/>
  <c r="Q73" i="8" l="1"/>
  <c r="Q112" i="8" l="1"/>
  <c r="Q126" i="8" l="1"/>
  <c r="N240" i="8"/>
  <c r="N237" i="8"/>
  <c r="N236" i="8"/>
  <c r="N233" i="8"/>
  <c r="N227" i="8"/>
  <c r="N224" i="8"/>
  <c r="N220" i="8"/>
  <c r="N219" i="8"/>
  <c r="N216" i="8"/>
  <c r="N213" i="8"/>
  <c r="N212" i="8"/>
  <c r="N209" i="8"/>
  <c r="N208" i="8"/>
  <c r="N204" i="8"/>
  <c r="N200" i="8"/>
  <c r="N196" i="8"/>
  <c r="N195" i="8"/>
  <c r="N192" i="8"/>
  <c r="N191" i="8"/>
  <c r="N179" i="8"/>
  <c r="N175" i="8"/>
  <c r="N163" i="8"/>
  <c r="N243" i="8"/>
  <c r="N235" i="8"/>
  <c r="N234" i="8"/>
  <c r="N230" i="8"/>
  <c r="N226" i="8"/>
  <c r="N222" i="8"/>
  <c r="N221" i="8"/>
  <c r="N218" i="8"/>
  <c r="N217" i="8"/>
  <c r="N211" i="8"/>
  <c r="N205" i="8"/>
  <c r="N203" i="8"/>
  <c r="N202" i="8"/>
  <c r="N201" i="8"/>
  <c r="N197" i="8"/>
  <c r="N194" i="8"/>
  <c r="N193" i="8"/>
  <c r="N190" i="8"/>
  <c r="N187" i="8"/>
  <c r="N182" i="8"/>
  <c r="N178" i="8"/>
  <c r="N167" i="8"/>
  <c r="N164" i="8"/>
  <c r="N161" i="8"/>
  <c r="N160" i="8"/>
  <c r="N156" i="8"/>
  <c r="N155" i="8"/>
  <c r="N154" i="8"/>
  <c r="N152" i="8"/>
  <c r="N151" i="8"/>
  <c r="N150" i="8"/>
  <c r="N147" i="8"/>
  <c r="N145" i="8"/>
  <c r="N144" i="8"/>
  <c r="N140" i="8"/>
  <c r="N137" i="8"/>
  <c r="N231" i="8"/>
  <c r="N215" i="8"/>
  <c r="N214" i="8"/>
  <c r="N188" i="8"/>
  <c r="N186" i="8"/>
  <c r="N185" i="8"/>
  <c r="N173" i="8"/>
  <c r="N162" i="8"/>
  <c r="N157" i="8"/>
  <c r="N141" i="8"/>
  <c r="N135" i="8"/>
  <c r="N166" i="8"/>
  <c r="N206" i="8" l="1"/>
  <c r="N136" i="8"/>
  <c r="N199" i="8"/>
  <c r="N174" i="8"/>
  <c r="N165" i="8"/>
  <c r="K116" i="8"/>
  <c r="N116" i="8" s="1"/>
  <c r="F116" i="8"/>
  <c r="H17" i="11" l="1"/>
  <c r="L20" i="12" l="1"/>
  <c r="F242" i="8" l="1"/>
  <c r="I128" i="8" l="1"/>
  <c r="K128" i="8" s="1"/>
  <c r="K251" i="8" s="1"/>
  <c r="K107" i="8"/>
  <c r="K99" i="8"/>
  <c r="N99" i="8" s="1"/>
  <c r="K91" i="8"/>
  <c r="N91" i="8" s="1"/>
  <c r="K75" i="8"/>
  <c r="K68" i="8"/>
  <c r="N68" i="8" s="1"/>
  <c r="K67" i="8"/>
  <c r="N67" i="8" s="1"/>
  <c r="K64" i="8"/>
  <c r="K63" i="8"/>
  <c r="K60" i="8"/>
  <c r="N60" i="8" s="1"/>
  <c r="K59" i="8"/>
  <c r="K56" i="8"/>
  <c r="K55" i="8"/>
  <c r="N55" i="8" s="1"/>
  <c r="K52" i="8"/>
  <c r="K51" i="8"/>
  <c r="N51" i="8" s="1"/>
  <c r="K48" i="8"/>
  <c r="N48" i="8" s="1"/>
  <c r="K47" i="8"/>
  <c r="N47" i="8" s="1"/>
  <c r="K44" i="8"/>
  <c r="N44" i="8" s="1"/>
  <c r="K43" i="8"/>
  <c r="K40" i="8"/>
  <c r="K39" i="8"/>
  <c r="N39" i="8" s="1"/>
  <c r="K36" i="8"/>
  <c r="N36" i="8" s="1"/>
  <c r="K35" i="8"/>
  <c r="N35" i="8" s="1"/>
  <c r="K32" i="8"/>
  <c r="N32" i="8" s="1"/>
  <c r="K31" i="8"/>
  <c r="N31" i="8" s="1"/>
  <c r="K28" i="8"/>
  <c r="N28" i="8" s="1"/>
  <c r="K27" i="8"/>
  <c r="K24" i="8"/>
  <c r="K23" i="8"/>
  <c r="K20" i="8"/>
  <c r="K19" i="8"/>
  <c r="N19" i="8" s="1"/>
  <c r="K16" i="8"/>
  <c r="K15" i="8"/>
  <c r="K12" i="8"/>
  <c r="K11" i="8"/>
  <c r="N11" i="8" s="1"/>
  <c r="K8" i="8"/>
  <c r="N8" i="8" s="1"/>
  <c r="K7" i="8"/>
  <c r="N7" i="8" s="1"/>
  <c r="K115" i="8"/>
  <c r="K114" i="8"/>
  <c r="K113" i="8"/>
  <c r="N113" i="8" s="1"/>
  <c r="K112" i="8"/>
  <c r="K111" i="8"/>
  <c r="K110" i="8"/>
  <c r="K109" i="8"/>
  <c r="K108" i="8"/>
  <c r="K106" i="8"/>
  <c r="K105" i="8"/>
  <c r="N105" i="8" s="1"/>
  <c r="K104" i="8"/>
  <c r="N104" i="8" s="1"/>
  <c r="K103" i="8"/>
  <c r="N103" i="8" s="1"/>
  <c r="K102" i="8"/>
  <c r="K101" i="8"/>
  <c r="K100" i="8"/>
  <c r="K98" i="8"/>
  <c r="N98" i="8" s="1"/>
  <c r="K97" i="8"/>
  <c r="N97" i="8" s="1"/>
  <c r="K96" i="8"/>
  <c r="N96" i="8" s="1"/>
  <c r="K95" i="8"/>
  <c r="N95" i="8" s="1"/>
  <c r="K94" i="8"/>
  <c r="K93" i="8"/>
  <c r="N93" i="8" s="1"/>
  <c r="K92" i="8"/>
  <c r="K90" i="8"/>
  <c r="K89" i="8"/>
  <c r="K88" i="8"/>
  <c r="K87" i="8"/>
  <c r="K86" i="8"/>
  <c r="N86" i="8" s="1"/>
  <c r="K85" i="8"/>
  <c r="K84" i="8"/>
  <c r="K83" i="8"/>
  <c r="K82" i="8"/>
  <c r="N82" i="8" s="1"/>
  <c r="K81" i="8"/>
  <c r="N81" i="8" s="1"/>
  <c r="K80" i="8"/>
  <c r="N80" i="8" s="1"/>
  <c r="K79" i="8"/>
  <c r="N79" i="8" s="1"/>
  <c r="K78" i="8"/>
  <c r="K77" i="8"/>
  <c r="N77" i="8" s="1"/>
  <c r="K76" i="8"/>
  <c r="K74" i="8"/>
  <c r="K73" i="8"/>
  <c r="K72" i="8"/>
  <c r="N72" i="8" s="1"/>
  <c r="K71" i="8"/>
  <c r="K70" i="8"/>
  <c r="K69" i="8"/>
  <c r="N69" i="8" s="1"/>
  <c r="K66" i="8"/>
  <c r="K65" i="8"/>
  <c r="N65" i="8" s="1"/>
  <c r="K62" i="8"/>
  <c r="N62" i="8" s="1"/>
  <c r="K61" i="8"/>
  <c r="N61" i="8" s="1"/>
  <c r="K58" i="8"/>
  <c r="K57" i="8"/>
  <c r="K54" i="8"/>
  <c r="N54" i="8" s="1"/>
  <c r="K53" i="8"/>
  <c r="N53" i="8" s="1"/>
  <c r="K50" i="8"/>
  <c r="N50" i="8" s="1"/>
  <c r="K49" i="8"/>
  <c r="K46" i="8"/>
  <c r="N46" i="8" s="1"/>
  <c r="K45" i="8"/>
  <c r="N45" i="8" s="1"/>
  <c r="K42" i="8"/>
  <c r="K41" i="8"/>
  <c r="K38" i="8"/>
  <c r="N38" i="8" s="1"/>
  <c r="K37" i="8"/>
  <c r="N37" i="8" s="1"/>
  <c r="K34" i="8"/>
  <c r="K33" i="8"/>
  <c r="N33" i="8" s="1"/>
  <c r="K30" i="8"/>
  <c r="N30" i="8" s="1"/>
  <c r="K29" i="8"/>
  <c r="N29" i="8" s="1"/>
  <c r="K26" i="8"/>
  <c r="N26" i="8" s="1"/>
  <c r="K25" i="8"/>
  <c r="N25" i="8" s="1"/>
  <c r="K22" i="8"/>
  <c r="K21" i="8"/>
  <c r="N21" i="8" s="1"/>
  <c r="K18" i="8"/>
  <c r="N18" i="8" s="1"/>
  <c r="K17" i="8"/>
  <c r="K14" i="8"/>
  <c r="N14" i="8" s="1"/>
  <c r="K13" i="8"/>
  <c r="N13" i="8" s="1"/>
  <c r="K10" i="8"/>
  <c r="N10" i="8" s="1"/>
  <c r="K9" i="8"/>
  <c r="N9" i="8" s="1"/>
  <c r="K6" i="8"/>
  <c r="K5" i="8"/>
  <c r="I4" i="8"/>
  <c r="K4" i="8" s="1"/>
  <c r="K121" i="8" l="1"/>
  <c r="N87" i="8"/>
  <c r="N94" i="8"/>
  <c r="N78" i="8"/>
  <c r="N90" i="8"/>
  <c r="N101" i="8"/>
  <c r="N75" i="8"/>
  <c r="N100" i="8"/>
  <c r="N108" i="8"/>
  <c r="N27" i="8"/>
  <c r="N43" i="8"/>
  <c r="N20" i="8"/>
  <c r="N16" i="8"/>
  <c r="F115" i="8" l="1"/>
  <c r="F121" i="8" s="1"/>
  <c r="Q121" i="8" l="1"/>
  <c r="O34" i="12"/>
  <c r="O31" i="12"/>
  <c r="O42" i="12"/>
  <c r="O46" i="12"/>
  <c r="O37" i="12"/>
  <c r="O45" i="12"/>
  <c r="O36" i="12"/>
  <c r="O44" i="12"/>
  <c r="O33" i="12"/>
  <c r="O41" i="12"/>
  <c r="O35" i="12"/>
  <c r="O39" i="12"/>
  <c r="J30" i="12"/>
  <c r="L30" i="12" s="1"/>
  <c r="L53" i="12" s="1"/>
  <c r="K56" i="12" l="1"/>
  <c r="O20" i="12" l="1"/>
  <c r="O19" i="12"/>
  <c r="O18" i="12"/>
  <c r="O17" i="12"/>
  <c r="O15" i="12"/>
  <c r="O14" i="12"/>
  <c r="O13" i="12"/>
  <c r="O12" i="12"/>
  <c r="O11" i="12"/>
  <c r="O10" i="12"/>
  <c r="O8" i="12"/>
  <c r="O7" i="12"/>
  <c r="O6" i="12"/>
  <c r="J5" i="12"/>
  <c r="L5" i="12" s="1"/>
  <c r="L23" i="12" s="1"/>
  <c r="F46" i="12"/>
  <c r="F53" i="12" s="1"/>
  <c r="F55" i="12"/>
  <c r="F15" i="11"/>
  <c r="I15" i="11" s="1"/>
  <c r="F14" i="11"/>
  <c r="F13" i="11"/>
  <c r="I13" i="11" s="1"/>
  <c r="F8" i="11"/>
  <c r="F7" i="11"/>
  <c r="F6" i="11"/>
  <c r="I6" i="11" s="1"/>
  <c r="F8" i="10"/>
  <c r="F9" i="10"/>
  <c r="F10" i="10"/>
  <c r="F15" i="10"/>
  <c r="F16" i="10"/>
  <c r="I16" i="10" s="1"/>
  <c r="F17" i="10"/>
  <c r="I17" i="10" s="1"/>
  <c r="F10" i="11" l="1"/>
  <c r="F56" i="12"/>
  <c r="Q55" i="12" s="1"/>
  <c r="F17" i="11"/>
  <c r="F19" i="10"/>
  <c r="I9" i="10"/>
  <c r="F12" i="10"/>
  <c r="I15" i="10"/>
  <c r="I19" i="10" s="1"/>
  <c r="I8" i="11"/>
  <c r="O5" i="12"/>
  <c r="O9" i="12"/>
  <c r="O16" i="12"/>
  <c r="I17" i="11"/>
  <c r="I8" i="10"/>
  <c r="I7" i="11"/>
  <c r="F20" i="11" l="1"/>
  <c r="O23" i="12"/>
  <c r="F19" i="11"/>
  <c r="I12" i="10"/>
  <c r="I22" i="10" s="1"/>
  <c r="I10" i="11"/>
  <c r="F21" i="11" s="1"/>
  <c r="F22" i="10"/>
  <c r="L56" i="12"/>
  <c r="F21" i="10"/>
  <c r="F13" i="10" l="1"/>
  <c r="F11" i="11"/>
  <c r="I20" i="11"/>
  <c r="F23" i="10"/>
  <c r="M24" i="12"/>
  <c r="F253" i="8" l="1"/>
  <c r="F216" i="8" l="1"/>
  <c r="F215" i="8" l="1"/>
  <c r="F251" i="8" s="1"/>
  <c r="L107" i="2" l="1"/>
  <c r="H155" i="4"/>
  <c r="E25" i="6"/>
  <c r="M50" i="1"/>
  <c r="G107" i="1"/>
  <c r="M53" i="1"/>
  <c r="M36" i="1"/>
  <c r="J107" i="1"/>
  <c r="M107" i="1" l="1"/>
  <c r="N74" i="8" l="1"/>
  <c r="N6" i="8"/>
  <c r="N49" i="8"/>
  <c r="N59" i="8"/>
  <c r="N34" i="8"/>
  <c r="N15" i="8"/>
  <c r="N89" i="8"/>
  <c r="N24" i="8"/>
  <c r="N112" i="8"/>
  <c r="N56" i="8"/>
  <c r="N52" i="8"/>
  <c r="N88" i="8"/>
  <c r="N70" i="8"/>
  <c r="N85" i="8"/>
  <c r="N111" i="8"/>
  <c r="N106" i="8"/>
  <c r="N84" i="8"/>
  <c r="N71" i="8"/>
  <c r="N64" i="8"/>
  <c r="N58" i="8"/>
  <c r="N66" i="8"/>
  <c r="N17" i="8"/>
  <c r="N102" i="8"/>
  <c r="N4" i="8"/>
  <c r="K255" i="8" l="1"/>
  <c r="J255" i="8"/>
  <c r="F255" i="8"/>
  <c r="M262" i="8" l="1"/>
  <c r="I263" i="8"/>
  <c r="O43" i="12"/>
  <c r="O38" i="12"/>
  <c r="O30" i="12"/>
  <c r="O40" i="12"/>
  <c r="O32" i="12" l="1"/>
  <c r="O53" i="12" s="1"/>
  <c r="O56" i="12" l="1"/>
  <c r="M57" i="12" s="1"/>
  <c r="M54" i="12"/>
  <c r="N146" i="8" l="1"/>
  <c r="N239" i="8" l="1"/>
  <c r="N238" i="8"/>
  <c r="N207" i="8"/>
  <c r="N149" i="8"/>
  <c r="N148" i="8"/>
  <c r="N184" i="8"/>
  <c r="N176" i="8"/>
  <c r="N172" i="8"/>
  <c r="N171" i="8"/>
  <c r="N169" i="8"/>
  <c r="N168" i="8"/>
  <c r="N245" i="8"/>
  <c r="N244" i="8"/>
  <c r="N143" i="8"/>
  <c r="N241" i="8"/>
  <c r="N232" i="8"/>
  <c r="N223" i="8"/>
  <c r="N198" i="8"/>
  <c r="N83" i="8"/>
  <c r="N107" i="8"/>
  <c r="N115" i="8"/>
  <c r="N110" i="8"/>
  <c r="N12" i="8"/>
  <c r="N23" i="8"/>
  <c r="N76" i="8"/>
  <c r="N42" i="8"/>
  <c r="N41" i="8"/>
  <c r="N57" i="8"/>
  <c r="N109" i="8"/>
  <c r="N22" i="8"/>
  <c r="N92" i="8"/>
  <c r="N40" i="8"/>
  <c r="N63" i="8"/>
  <c r="N73" i="8"/>
  <c r="N5" i="8" l="1"/>
  <c r="N132" i="8"/>
  <c r="N133" i="8"/>
  <c r="N129" i="8" l="1"/>
  <c r="N229" i="8"/>
  <c r="N228" i="8"/>
  <c r="N210" i="8"/>
  <c r="N131" i="8"/>
  <c r="N142" i="8"/>
  <c r="N139" i="8"/>
  <c r="N247" i="8"/>
  <c r="N242" i="8"/>
  <c r="N159" i="8"/>
  <c r="N225" i="8"/>
  <c r="N158" i="8"/>
  <c r="N183" i="8"/>
  <c r="N181" i="8"/>
  <c r="N180" i="8"/>
  <c r="N177" i="8"/>
  <c r="N170" i="8"/>
  <c r="N153" i="8"/>
  <c r="N138" i="8"/>
  <c r="N134" i="8"/>
  <c r="N128" i="8"/>
  <c r="N189" i="8"/>
  <c r="N130" i="8" l="1"/>
  <c r="N251" i="8" s="1"/>
  <c r="M251" i="8"/>
  <c r="O260" i="8" s="1"/>
  <c r="M121" i="8"/>
  <c r="N114" i="8"/>
  <c r="N121" i="8" s="1"/>
  <c r="L252" i="8" l="1"/>
  <c r="L122" i="8"/>
  <c r="N255" i="8"/>
  <c r="L256" i="8" s="1"/>
</calcChain>
</file>

<file path=xl/sharedStrings.xml><?xml version="1.0" encoding="utf-8"?>
<sst xmlns="http://schemas.openxmlformats.org/spreadsheetml/2006/main" count="2564" uniqueCount="984">
  <si>
    <t>BIHAR STATE POWER TRANSMISSION COMPANY LIMITED</t>
  </si>
  <si>
    <t>DEPARTMENT OF TRANSMISSION (O &amp; M)</t>
  </si>
  <si>
    <t>Sl. No.</t>
  </si>
  <si>
    <t>Name of Grid Sub-station</t>
  </si>
  <si>
    <t>Voltage Lever (220/132KV)</t>
  </si>
  <si>
    <t>Voltage Level (132/33 KV)</t>
  </si>
  <si>
    <t>Capacity                        (in MVA)</t>
  </si>
  <si>
    <t>Capacity                           (in MVA)</t>
  </si>
  <si>
    <t>A</t>
  </si>
  <si>
    <t>Name of Transmission Circle</t>
  </si>
  <si>
    <t>PATNA</t>
  </si>
  <si>
    <t xml:space="preserve">FATUHA </t>
  </si>
  <si>
    <t>SIPARA</t>
  </si>
  <si>
    <t>KHAGAUL</t>
  </si>
  <si>
    <t>BIHTA</t>
  </si>
  <si>
    <t>DIGHA</t>
  </si>
  <si>
    <t>JAKKANPUR</t>
  </si>
  <si>
    <t>MITHAPUR</t>
  </si>
  <si>
    <t>GAYGHAT</t>
  </si>
  <si>
    <t>KATRA</t>
  </si>
  <si>
    <t>KARBIGAHIA</t>
  </si>
  <si>
    <t>MASAURHI</t>
  </si>
  <si>
    <t>B</t>
  </si>
  <si>
    <t>BIHARSHARIF</t>
  </si>
  <si>
    <t>BARIPAHARI</t>
  </si>
  <si>
    <t>HARNAUT</t>
  </si>
  <si>
    <t>RAJGIR</t>
  </si>
  <si>
    <t>NALANDA</t>
  </si>
  <si>
    <t>BARH</t>
  </si>
  <si>
    <t>HATHIDAH</t>
  </si>
  <si>
    <t>EKANGARSARI</t>
  </si>
  <si>
    <t>LAKHISARAI</t>
  </si>
  <si>
    <t>JAMUI</t>
  </si>
  <si>
    <t>C</t>
  </si>
  <si>
    <t>GAYA</t>
  </si>
  <si>
    <t>BODHGAYA</t>
  </si>
  <si>
    <t>CHANDAUTI</t>
  </si>
  <si>
    <t>BELAGANJ</t>
  </si>
  <si>
    <t>JAHANABAD</t>
  </si>
  <si>
    <t>ATAULA</t>
  </si>
  <si>
    <t>RAFIGANJ</t>
  </si>
  <si>
    <t>WAZIRGANJ</t>
  </si>
  <si>
    <t>NAWADA</t>
  </si>
  <si>
    <t>TEKARI</t>
  </si>
  <si>
    <t>SHERGHATI</t>
  </si>
  <si>
    <t>HULASHGANJ</t>
  </si>
  <si>
    <t>D</t>
  </si>
  <si>
    <t>DEHRI-ON-SONE</t>
  </si>
  <si>
    <t>BANJARI</t>
  </si>
  <si>
    <t>MOHANIA</t>
  </si>
  <si>
    <t>KARMANASA</t>
  </si>
  <si>
    <t>SASARAM</t>
  </si>
  <si>
    <t>BIKARMGANJ</t>
  </si>
  <si>
    <t>SONENAGAR</t>
  </si>
  <si>
    <t>AURANGABAD</t>
  </si>
  <si>
    <t>GOH</t>
  </si>
  <si>
    <t>JAGDISHPUR</t>
  </si>
  <si>
    <t>DUMRAON</t>
  </si>
  <si>
    <t>BUXUR</t>
  </si>
  <si>
    <t>E</t>
  </si>
  <si>
    <t>MUZAFFARPUR</t>
  </si>
  <si>
    <t>HAZIPUR 220KV</t>
  </si>
  <si>
    <t>HAZIPUR 132 KV</t>
  </si>
  <si>
    <t>DARBHANGA 220 KV</t>
  </si>
  <si>
    <t>DARBHANGA 132 KV</t>
  </si>
  <si>
    <t>S.K.M.C.H.</t>
  </si>
  <si>
    <t>VAISHALI</t>
  </si>
  <si>
    <t>CHAPRA</t>
  </si>
  <si>
    <t>SIWAN</t>
  </si>
  <si>
    <t>MASHRAK</t>
  </si>
  <si>
    <t>MOTIHARI</t>
  </si>
  <si>
    <t>BETIAH</t>
  </si>
  <si>
    <t>RAMNAGAR</t>
  </si>
  <si>
    <t>RAXAUL</t>
  </si>
  <si>
    <t>DHAKA</t>
  </si>
  <si>
    <t>SITAMARHI</t>
  </si>
  <si>
    <t>RUNISAIDPUR</t>
  </si>
  <si>
    <t>SAMASTIPUR</t>
  </si>
  <si>
    <t>DALSINGHSARAI</t>
  </si>
  <si>
    <t>PANDAUL</t>
  </si>
  <si>
    <t>MADHUBANI</t>
  </si>
  <si>
    <t>JAINAGAR</t>
  </si>
  <si>
    <t>PHULPARAS</t>
  </si>
  <si>
    <t>EKMA</t>
  </si>
  <si>
    <t>F</t>
  </si>
  <si>
    <t>BHAGALPUR</t>
  </si>
  <si>
    <t>SABAUR</t>
  </si>
  <si>
    <t>SULTANGANJ</t>
  </si>
  <si>
    <t>BANKA</t>
  </si>
  <si>
    <t>KAHALGAON</t>
  </si>
  <si>
    <t>JAMALPUR</t>
  </si>
  <si>
    <t>G</t>
  </si>
  <si>
    <t>PURNIA</t>
  </si>
  <si>
    <t>MADHEPURA</t>
  </si>
  <si>
    <t>BEGUSARAI</t>
  </si>
  <si>
    <t>B.T.P.S.</t>
  </si>
  <si>
    <t>KHAGARIA</t>
  </si>
  <si>
    <t>NAUGACHIA</t>
  </si>
  <si>
    <t>KATIHAR</t>
  </si>
  <si>
    <t>SAHARSA</t>
  </si>
  <si>
    <t>UDA KISHANGANJ</t>
  </si>
  <si>
    <t>SUPAUL</t>
  </si>
  <si>
    <t>FARBISHGANJ</t>
  </si>
  <si>
    <t>KISHANGANJ</t>
  </si>
  <si>
    <t>KATAIYA</t>
  </si>
  <si>
    <t>220/132KV</t>
  </si>
  <si>
    <t>4X100</t>
  </si>
  <si>
    <t>132/33 KV</t>
  </si>
  <si>
    <t>3X50</t>
  </si>
  <si>
    <t>Voltage Level (132/25 KV)</t>
  </si>
  <si>
    <t>220/132 KV</t>
  </si>
  <si>
    <t>3X150</t>
  </si>
  <si>
    <t>2X50</t>
  </si>
  <si>
    <t>3X100</t>
  </si>
  <si>
    <t>3X50 +1X20</t>
  </si>
  <si>
    <t>4X50</t>
  </si>
  <si>
    <t>2X20</t>
  </si>
  <si>
    <t>1X20</t>
  </si>
  <si>
    <t>2X50 +1X20</t>
  </si>
  <si>
    <t>3X20</t>
  </si>
  <si>
    <t>3X100 +1X50</t>
  </si>
  <si>
    <t>1X50 + 2X20</t>
  </si>
  <si>
    <t>1X50 + 1X20 +1X10</t>
  </si>
  <si>
    <t>132/25 KV</t>
  </si>
  <si>
    <t>1X20 + 1 X 21.6</t>
  </si>
  <si>
    <t>2X13.35</t>
  </si>
  <si>
    <t>1X50 +2X20</t>
  </si>
  <si>
    <t>2X100</t>
  </si>
  <si>
    <t>1X50 + 1X20</t>
  </si>
  <si>
    <t>GOPALGANJ</t>
  </si>
  <si>
    <t xml:space="preserve">2X100 </t>
  </si>
  <si>
    <t>SHEETALPUR</t>
  </si>
  <si>
    <t>1X20 +1X10</t>
  </si>
  <si>
    <t>1X50 +1X20 +1X12.5</t>
  </si>
  <si>
    <t>2X10</t>
  </si>
  <si>
    <t xml:space="preserve">1X50 +1X20    </t>
  </si>
  <si>
    <t>1X50+1X20</t>
  </si>
  <si>
    <t>1X50 +1X20</t>
  </si>
  <si>
    <t>Capacity                                 (in MVA)</t>
  </si>
  <si>
    <t>BIHARSHARIF (SG)</t>
  </si>
  <si>
    <t>TOTAL</t>
  </si>
  <si>
    <t>2X150</t>
  </si>
  <si>
    <t>3250 MVA</t>
  </si>
  <si>
    <t>AARAH</t>
  </si>
  <si>
    <t>1X20 +1X21.6</t>
  </si>
  <si>
    <t>109.9 MVA</t>
  </si>
  <si>
    <t>5332.5 MVA</t>
  </si>
  <si>
    <t>SHIEKHPURA</t>
  </si>
  <si>
    <t>POWER TRANSFORMER IN BSPHCL</t>
  </si>
  <si>
    <t>Power Transformer Capacity; (in MVA)</t>
  </si>
  <si>
    <t>Sl No.</t>
  </si>
  <si>
    <t>Name of GSS</t>
  </si>
  <si>
    <t>132/33KV</t>
  </si>
  <si>
    <t>132/25KV</t>
  </si>
  <si>
    <t>Spare Tr not in use</t>
  </si>
  <si>
    <t>Tr Circle</t>
  </si>
  <si>
    <t>Capacity</t>
  </si>
  <si>
    <t>Total</t>
  </si>
  <si>
    <t>Jakkanpur</t>
  </si>
  <si>
    <t>Total Capacity</t>
  </si>
  <si>
    <t>Patna</t>
  </si>
  <si>
    <t>Khagaul</t>
  </si>
  <si>
    <t>Digha</t>
  </si>
  <si>
    <t>Bihta</t>
  </si>
  <si>
    <t>Mithapur</t>
  </si>
  <si>
    <t>Karbighaya</t>
  </si>
  <si>
    <t>Gaighat</t>
  </si>
  <si>
    <t>Katra</t>
  </si>
  <si>
    <t>Sipara</t>
  </si>
  <si>
    <t>Fatuha</t>
  </si>
  <si>
    <t>Masaudhi</t>
  </si>
  <si>
    <t>Net Capacity</t>
  </si>
  <si>
    <t>Biharsarif</t>
  </si>
  <si>
    <t>Biharsarif (SG)</t>
  </si>
  <si>
    <t>Baripahari</t>
  </si>
  <si>
    <t>Rajgir</t>
  </si>
  <si>
    <t>Nalanda</t>
  </si>
  <si>
    <t>Barh</t>
  </si>
  <si>
    <t>Hathidah</t>
  </si>
  <si>
    <t>Shekhpura</t>
  </si>
  <si>
    <t>Lakhisarai</t>
  </si>
  <si>
    <t>Jamui</t>
  </si>
  <si>
    <t>Harnaut</t>
  </si>
  <si>
    <t>Ekangarsarai</t>
  </si>
  <si>
    <t>Chandauti</t>
  </si>
  <si>
    <t>Gaya</t>
  </si>
  <si>
    <t>Belaganj</t>
  </si>
  <si>
    <t>(2X10)</t>
  </si>
  <si>
    <t>Jehanabad</t>
  </si>
  <si>
    <t>Ataula</t>
  </si>
  <si>
    <t>Bodhgaya</t>
  </si>
  <si>
    <t>Sherghati</t>
  </si>
  <si>
    <t>Rafiganj</t>
  </si>
  <si>
    <t>Nawada</t>
  </si>
  <si>
    <t>(1X20)</t>
  </si>
  <si>
    <t>Tekari</t>
  </si>
  <si>
    <t>Wajirganj</t>
  </si>
  <si>
    <t>Tehta</t>
  </si>
  <si>
    <t>Hulasganj</t>
  </si>
  <si>
    <t>3X50+1X20</t>
  </si>
  <si>
    <t>Dehri</t>
  </si>
  <si>
    <t>3X100+1X50</t>
  </si>
  <si>
    <t>Banjari</t>
  </si>
  <si>
    <t>Kudra</t>
  </si>
  <si>
    <t>Mohania</t>
  </si>
  <si>
    <t>Karamnasa</t>
  </si>
  <si>
    <t>1X50+2X20</t>
  </si>
  <si>
    <t>1X21.6+1X20</t>
  </si>
  <si>
    <t>Sasaram</t>
  </si>
  <si>
    <t>Bikramganj</t>
  </si>
  <si>
    <t>Sonenagar</t>
  </si>
  <si>
    <t>1X50+1X20+1X10</t>
  </si>
  <si>
    <t>Aurangabad</t>
  </si>
  <si>
    <t>Goh</t>
  </si>
  <si>
    <t>Ara</t>
  </si>
  <si>
    <t>(1X50+1X20)</t>
  </si>
  <si>
    <t>Jagdhishpur</t>
  </si>
  <si>
    <t>(2X20)</t>
  </si>
  <si>
    <t>Dumroan</t>
  </si>
  <si>
    <t>Buxar</t>
  </si>
  <si>
    <t>Muzaffarpur</t>
  </si>
  <si>
    <t>SKMCH</t>
  </si>
  <si>
    <t>Vaishali</t>
  </si>
  <si>
    <t>Hazipur (220KV)</t>
  </si>
  <si>
    <t>Hazipur (132KV)</t>
  </si>
  <si>
    <t>Jandaha</t>
  </si>
  <si>
    <t>Sheetalpur</t>
  </si>
  <si>
    <t>(1X10)</t>
  </si>
  <si>
    <t>Chapra</t>
  </si>
  <si>
    <t>1X50+1X20+1X12.5</t>
  </si>
  <si>
    <t>Ekma</t>
  </si>
  <si>
    <t>1X10</t>
  </si>
  <si>
    <t>Siwan</t>
  </si>
  <si>
    <t>Goplaganj</t>
  </si>
  <si>
    <t>Mushrakh</t>
  </si>
  <si>
    <t>Motihari</t>
  </si>
  <si>
    <t>Bettia</t>
  </si>
  <si>
    <t>Ramnagar</t>
  </si>
  <si>
    <t>Raxaul</t>
  </si>
  <si>
    <t>Dhaka</t>
  </si>
  <si>
    <t>1X20+1X10</t>
  </si>
  <si>
    <t>Sitamarhi</t>
  </si>
  <si>
    <t>Runisaidpur</t>
  </si>
  <si>
    <t>Samastipur</t>
  </si>
  <si>
    <t>Dalsinghsarai</t>
  </si>
  <si>
    <t>Darbhanga (220kV)</t>
  </si>
  <si>
    <t>Darbhanga ( 132KV)</t>
  </si>
  <si>
    <t>Pandaul</t>
  </si>
  <si>
    <t>Madhubani</t>
  </si>
  <si>
    <t>Jainagar</t>
  </si>
  <si>
    <t>Phoolparas</t>
  </si>
  <si>
    <t>Purnea</t>
  </si>
  <si>
    <t>2X50+1X20</t>
  </si>
  <si>
    <t>Khagaria</t>
  </si>
  <si>
    <t>2x20</t>
  </si>
  <si>
    <t>Begusarai</t>
  </si>
  <si>
    <t>Katihar</t>
  </si>
  <si>
    <t>Saharsa</t>
  </si>
  <si>
    <t>Udakishanganj</t>
  </si>
  <si>
    <t>Sonebarsa</t>
  </si>
  <si>
    <t>Supoul</t>
  </si>
  <si>
    <t>Madhepura</t>
  </si>
  <si>
    <t>Forbisganj</t>
  </si>
  <si>
    <t>Kishanganj</t>
  </si>
  <si>
    <t>Kataya, Birpur</t>
  </si>
  <si>
    <t>Sabour</t>
  </si>
  <si>
    <t>Bhagalpur</t>
  </si>
  <si>
    <t>Sultanganj</t>
  </si>
  <si>
    <t>Banka</t>
  </si>
  <si>
    <t>Jamalpur</t>
  </si>
  <si>
    <t>Naugachia</t>
  </si>
  <si>
    <t>Kahalgaon</t>
  </si>
  <si>
    <t>BTPS</t>
  </si>
  <si>
    <t>Pusouli (PG)</t>
  </si>
  <si>
    <t>Balmikinagar</t>
  </si>
  <si>
    <t>Grand__Total</t>
  </si>
  <si>
    <t>Sl. No</t>
  </si>
  <si>
    <t>Name of Line</t>
  </si>
  <si>
    <t>Circuit</t>
  </si>
  <si>
    <t>Ckt Km Length</t>
  </si>
  <si>
    <t>Total length (in Km)</t>
  </si>
  <si>
    <t>Double</t>
  </si>
  <si>
    <t>Panther</t>
  </si>
  <si>
    <t>132 KV Bodhgaya-Chandauti (Line-II)</t>
  </si>
  <si>
    <t>132 KV Bodhgaya-Chandauti (Line-I)</t>
  </si>
  <si>
    <t>132 KV Chandauti-Sipara</t>
  </si>
  <si>
    <t>Single</t>
  </si>
  <si>
    <t>132KVBelaganj-Jehanabad</t>
  </si>
  <si>
    <t>132KV Jehanabad-Masaudhi</t>
  </si>
  <si>
    <t>132KV Masaudhi-Sipara</t>
  </si>
  <si>
    <t>132KV Jehanabad-Ataula</t>
  </si>
  <si>
    <t>132KV Gaya-Tehta</t>
  </si>
  <si>
    <t xml:space="preserve"> commisioned  on 20-02-14</t>
  </si>
  <si>
    <t>132KV Chandauti-Sonenagar (L-30)</t>
  </si>
  <si>
    <t>132KV Chandauti-Rafiganj (L-31)</t>
  </si>
  <si>
    <t>132KV Rafiganj-Sonenagar (L-31)</t>
  </si>
  <si>
    <t>132KV Sonenagar-Rihand</t>
  </si>
  <si>
    <t>132KV Sonenagar-Japla-Garhwa-Rihand</t>
  </si>
  <si>
    <t>132KV Chandauti-Tekari</t>
  </si>
  <si>
    <t>132KV Tekari-Goh</t>
  </si>
  <si>
    <t>132KV Bodhgaya-Wazirganj</t>
  </si>
  <si>
    <t>132KV Wazirganj-Nawada</t>
  </si>
  <si>
    <t>132KV Bodhgaya-Sherghati</t>
  </si>
  <si>
    <t>132KV Dehri-Banjari</t>
  </si>
  <si>
    <t>132KV Banjari-KCL</t>
  </si>
  <si>
    <t>132KV Dehri-Sasaram ckt-I</t>
  </si>
  <si>
    <t>132KV Fatuha-Sipara</t>
  </si>
  <si>
    <t>132KV Sasaram-kudra Ckt-I</t>
  </si>
  <si>
    <t>132KV Kudra-Karamnasa Ckt-I</t>
  </si>
  <si>
    <t>132KV Dehari-Pusouli Ckt-II</t>
  </si>
  <si>
    <t>132KV Pusouli-Mohania Ckt-II</t>
  </si>
  <si>
    <t>132KV Mohania Karamnasa Ckt-II</t>
  </si>
  <si>
    <t>132KV Karamnasa-Sahupuri</t>
  </si>
  <si>
    <t>132KV Karamnasa-Chandauli-Sahupuri</t>
  </si>
  <si>
    <t>132KV Dehri-Dumroan Ckt-I</t>
  </si>
  <si>
    <t>132KV Dumroan-Buxar</t>
  </si>
  <si>
    <t>132KV Dehri-Sonenagar</t>
  </si>
  <si>
    <t>132KV Ara (PG)-Ara</t>
  </si>
  <si>
    <t>132KV Ara (PG)-Dumroan</t>
  </si>
  <si>
    <t>132KV Ara (PG)-Jagdishpur</t>
  </si>
  <si>
    <t>132KV Sipara- Mithapur</t>
  </si>
  <si>
    <t>132kV Mithapur-Jakkanpur</t>
  </si>
  <si>
    <t>132KV Mithapur-Karbighaia</t>
  </si>
  <si>
    <t>132KV Fatuha-Gaighat</t>
  </si>
  <si>
    <t>132KV Khagaul-Bihta</t>
  </si>
  <si>
    <t>132KV Khagaul-Digha</t>
  </si>
  <si>
    <t>132KV Biharsarif (SG)-Baripahari</t>
  </si>
  <si>
    <t>132KV Biharsarif (SG)-Barh Ckt-I</t>
  </si>
  <si>
    <t>132KV Barh-Hathidah Ckt-I</t>
  </si>
  <si>
    <t>132KV Biharsarif (SG)-Hathidah Ckt-II</t>
  </si>
  <si>
    <t>132KV Biharsarif (SG)-Ekangarsarai</t>
  </si>
  <si>
    <t>132KV Ekangarsarai-Hulasganj</t>
  </si>
  <si>
    <t>132KV Baripahari-Harnaut</t>
  </si>
  <si>
    <t>132KVHarnaut-Fatuha</t>
  </si>
  <si>
    <t>132KV Biharsarif (SG)-Barhi (DVC)(L-28)</t>
  </si>
  <si>
    <t>132KV Nalanda-(L-28)LILO</t>
  </si>
  <si>
    <t>132KVBarhi (DVC)-Rajgir (L-29)</t>
  </si>
  <si>
    <t>132KVRajgir-Biharsarif (L-29)</t>
  </si>
  <si>
    <t>132KV Biharsarif (SG)-Nawada</t>
  </si>
  <si>
    <t>132KV Hathidah-Lakhisarai</t>
  </si>
  <si>
    <t>132KV Hathidah-Shehpura</t>
  </si>
  <si>
    <t>132KV Lakhisarai-Jamui</t>
  </si>
  <si>
    <t>132KV Biharsarif (SG)-Shekhpura</t>
  </si>
  <si>
    <t>132KV Shekhpura-Jamui</t>
  </si>
  <si>
    <t>132KV Lakhisarai-Jamalpur</t>
  </si>
  <si>
    <t>132KV Sultanganj-Jamalpur</t>
  </si>
  <si>
    <t>132KV Ara-Ara TSS</t>
  </si>
  <si>
    <t>132KV Dumroan-Dumroan TSS</t>
  </si>
  <si>
    <t>132KV Bodhgaya-Paharpur TSS</t>
  </si>
  <si>
    <t>132KV Rafiganj-Rafiganj TSS</t>
  </si>
  <si>
    <t>132KV Barh/Hathidah line-Mokama TSS</t>
  </si>
  <si>
    <t>132KV Lakhisarai - Lakhisarai TSS</t>
  </si>
  <si>
    <t>132KV Jamui-Jhajha TSS</t>
  </si>
  <si>
    <t>132KV Khagaul-Khagaul TSS</t>
  </si>
  <si>
    <t>132KV Fatuha-Khusrupur TSS</t>
  </si>
  <si>
    <t>132KV Sabour-Sultanganj Ckt-I</t>
  </si>
  <si>
    <t>132KV Sabour-Sultanganj Ckt-II</t>
  </si>
  <si>
    <t>132KV Sultanganj-Deoghar</t>
  </si>
  <si>
    <t>132KV KhSTSPS-Sabour</t>
  </si>
  <si>
    <t>132KV Sabour-Kahalgaon</t>
  </si>
  <si>
    <t>132KV KhSTPS Kahalgaon</t>
  </si>
  <si>
    <t>132KV Kahalgaon- Lalmatia</t>
  </si>
  <si>
    <t>132KV Banka (PG)-Banka</t>
  </si>
  <si>
    <t>132KV Purnea (PG)-Purnea</t>
  </si>
  <si>
    <t>132KV Khagaria-BTPS (L-23)</t>
  </si>
  <si>
    <t>132KV Purnea-Forbishganj</t>
  </si>
  <si>
    <t>132KV Dalkola (WB)-Kishanganj</t>
  </si>
  <si>
    <t>132KV Kishanganj-Forbisganj</t>
  </si>
  <si>
    <t>132KV Forbisganj-Kataya Ckt-I</t>
  </si>
  <si>
    <t>132KV Farbisganj-Kataya Ckt-II (old)</t>
  </si>
  <si>
    <t>132KV Madhepura-Supoul</t>
  </si>
  <si>
    <t>132KV Saharsa-Uda Kishanganj</t>
  </si>
  <si>
    <t>132KV Supoul-Kataya</t>
  </si>
  <si>
    <t>132KV BTPS-Begusarai (L-9 &amp; L-10)</t>
  </si>
  <si>
    <t>132KV Begusarai-Samastipur (L-9)</t>
  </si>
  <si>
    <t>132KV Begusarai-Dalsingsarai (L-10)</t>
  </si>
  <si>
    <t>132KV Dalsingsarai-Samastipur (L-10)</t>
  </si>
  <si>
    <t>132KV KBUNL-Samastipur</t>
  </si>
  <si>
    <t>132KV KBUNL-Muzaffarpur Ckt-I</t>
  </si>
  <si>
    <t>132KV KBUNL-Muzaffarpur Ckt-II</t>
  </si>
  <si>
    <t>132KV KBUNL-SKMCH</t>
  </si>
  <si>
    <t>Triple</t>
  </si>
  <si>
    <t>132KV Madhepura-Saharsa</t>
  </si>
  <si>
    <t>132KV Samastipur -Darbhanga</t>
  </si>
  <si>
    <t>132KVSamastipur- Hazipur</t>
  </si>
  <si>
    <t>132KV Hajipur - Jandaha</t>
  </si>
  <si>
    <t>132KV Jandaha - Samastipur</t>
  </si>
  <si>
    <t>132KV Hazipur (220KV) - Hazipur (132KV)</t>
  </si>
  <si>
    <t>132KV Hazipur- Sheetalpur</t>
  </si>
  <si>
    <t>132KV Chapra- Sheetalpur</t>
  </si>
  <si>
    <t>132KV Muzaffarpur- Vaishali</t>
  </si>
  <si>
    <t>132KV Chapra - Siwan</t>
  </si>
  <si>
    <t>132KV Chapra/Siwan - Ekma</t>
  </si>
  <si>
    <t>132KV Gopalganj - Siwan</t>
  </si>
  <si>
    <t>132KV Gopalganj - Musrakh- Siwan</t>
  </si>
  <si>
    <t>132KV Gopalganj - Bettia</t>
  </si>
  <si>
    <t>132KV Gopalganj/ Bettia Ckt-1- Sidhwalia SM</t>
  </si>
  <si>
    <t>132KV MTPS - Motihari</t>
  </si>
  <si>
    <t>132KV Bettia - Motihari</t>
  </si>
  <si>
    <t>132KV Bettia - Ramnagar</t>
  </si>
  <si>
    <t>132KV Bettia - Raxaul</t>
  </si>
  <si>
    <t>132KV Ramnagar - BHPC, Balmikinagar</t>
  </si>
  <si>
    <t>132KV Motihari - Dhaka</t>
  </si>
  <si>
    <t>132KV Dhaka - Sitamarhi</t>
  </si>
  <si>
    <t>132KV Sitamarhi - Runisaidpur</t>
  </si>
  <si>
    <t>132KV Runisaidpur - SKMCH</t>
  </si>
  <si>
    <t xml:space="preserve"> 132KV SKMCH- Muzaffarpur</t>
  </si>
  <si>
    <t xml:space="preserve"> 132KV Darbhanga (220KV) - Darbhanga (132KV)</t>
  </si>
  <si>
    <t xml:space="preserve"> 132 KV Darbhanga - Phoolparas</t>
  </si>
  <si>
    <t>132KV Darbhanga - Pandaul</t>
  </si>
  <si>
    <t>132KV Pandaul - Madhubani</t>
  </si>
  <si>
    <t>132KV Maadhubani - Jainagar</t>
  </si>
  <si>
    <t>132KV Jainagar - Phoolparas</t>
  </si>
  <si>
    <t>132KV Phoolparas - Supoul</t>
  </si>
  <si>
    <t>132KV Chapra - Chapra TSS</t>
  </si>
  <si>
    <t>132KV Hazipur - Hazipur TSS</t>
  </si>
  <si>
    <t>Total Length of 132KV Transmission Line</t>
  </si>
  <si>
    <t>Conductor type and characteristics</t>
  </si>
  <si>
    <t>132KV Bikramganj-Dumraon Ckt-II</t>
  </si>
  <si>
    <t>132KV Dehri-Kudra</t>
  </si>
  <si>
    <t>132KV Katra-Gaighat</t>
  </si>
  <si>
    <t>132KV(L -28) Line-Rajigir grid (t-connection)</t>
  </si>
  <si>
    <t>132KV Banka (PG)-Sabour</t>
  </si>
  <si>
    <t>132KV Naugachia-BTPS (L-16)</t>
  </si>
  <si>
    <t>132KV Madhepura-Sonebarsa</t>
  </si>
  <si>
    <t>1X20 + 1x20</t>
  </si>
  <si>
    <t>BSPTCL 220KV TRANMISSION LINES</t>
  </si>
  <si>
    <t>Bihar State Power Transmission Company Ltd.</t>
  </si>
  <si>
    <t>No Sub-Conductor (NSC)</t>
  </si>
  <si>
    <t>220KV Biharsarif (PG) - Biharsarif</t>
  </si>
  <si>
    <t>220KV Biharsarif - Bodhgaya</t>
  </si>
  <si>
    <t>220KV Biharsarif - Fathua</t>
  </si>
  <si>
    <t>220KV Biharsarif - Begusarai</t>
  </si>
  <si>
    <t>220KV Begusarai- MTPS</t>
  </si>
  <si>
    <t>220KV Gaya (PG) - Bodhgaya</t>
  </si>
  <si>
    <t>220KV Gaya (PG) - Dehri</t>
  </si>
  <si>
    <t>220KV Pusouli - Dehri</t>
  </si>
  <si>
    <t>220KV Pusouli - Sahupuri (UP)</t>
  </si>
  <si>
    <t>220KV Patna (PG ) - Sipara</t>
  </si>
  <si>
    <t>220KV Patna (PG) - Fatuha</t>
  </si>
  <si>
    <t>220 KV Sipara - Fatuha</t>
  </si>
  <si>
    <t>220 KV Patna (PG) - Khagaul</t>
  </si>
  <si>
    <t>220KV Sipara - Khagaul</t>
  </si>
  <si>
    <t>220KV KBUNL - Gopalganj</t>
  </si>
  <si>
    <t>220KV KBUNL - Darbhanga</t>
  </si>
  <si>
    <t>220KV Biharsarif - TTPS</t>
  </si>
  <si>
    <t>220KV Purnea (PG) - Madhepura</t>
  </si>
  <si>
    <t>220KV Muzaffarpur (PG) - Hazipur</t>
  </si>
  <si>
    <t>Zebra</t>
  </si>
  <si>
    <t>Moose</t>
  </si>
  <si>
    <t>Total Length of 220 KV Tr. Line</t>
  </si>
  <si>
    <t>132KV Fatuah-Katra</t>
  </si>
  <si>
    <t>132KV Purnea (PG)-Kishanganj</t>
  </si>
  <si>
    <t>132KV Dehri-Bikramganj Ckt-II</t>
  </si>
  <si>
    <t>132KV Vaishali-Sheetalpur</t>
  </si>
  <si>
    <t>BSPTCL 132 KV TRANSMISSION LINES</t>
  </si>
  <si>
    <t>132KV Purnea-Naugachia (L-16)</t>
  </si>
  <si>
    <t>132KV Purnea-Khagaria (L-23)</t>
  </si>
  <si>
    <t>132KV Purnea-Katihar</t>
  </si>
  <si>
    <t>132KV Purnea-Saharsa</t>
  </si>
  <si>
    <t>220KV MTPS-Kafen</t>
  </si>
  <si>
    <t>132KV Sonenagar-Aurangabad</t>
  </si>
  <si>
    <t>132KV Begusarai-Kuseswarstan</t>
  </si>
  <si>
    <t>20.03.14</t>
  </si>
  <si>
    <t>2X20 +1X50</t>
  </si>
  <si>
    <t>132KV Tehta-Belaganj</t>
  </si>
  <si>
    <t>132KV Bodhgaya-Sherghati-Imamganj</t>
  </si>
  <si>
    <t>132KV Sasaram-Banjari</t>
  </si>
  <si>
    <t>Singal</t>
  </si>
  <si>
    <t>132KV Sonenagar Aurangabad</t>
  </si>
  <si>
    <t>132KV Aurangabad-Shree Cement</t>
  </si>
  <si>
    <t>132KV Muzaffarpur-SKMCH</t>
  </si>
  <si>
    <t xml:space="preserve">         Total Number of Lines=174</t>
  </si>
  <si>
    <t>Total Number of Lines=32</t>
  </si>
  <si>
    <t>Total Length of 220 KV Tr. Line for BSPTCL -</t>
  </si>
  <si>
    <t>Total Length of 132KV Transmission Line for BSPTCL -</t>
  </si>
  <si>
    <t>132KV Bodhgaya-Imamganj</t>
  </si>
  <si>
    <t>132KV Madhubani - Jainagar</t>
  </si>
  <si>
    <t>132 KV Kudra- Kochas</t>
  </si>
  <si>
    <t>132KV Gaya-Tehta (LILO)</t>
  </si>
  <si>
    <t>132KV Tehta-Belaganj (LILO)</t>
  </si>
  <si>
    <t>132KVBelaganj-Jehanabad (LILO)</t>
  </si>
  <si>
    <t>132KV Pusouli-Sasaram</t>
  </si>
  <si>
    <t>132KV Kochas-Dumroan(LILO)</t>
  </si>
  <si>
    <t>132KV Dehri-Kochas(LILO)</t>
  </si>
  <si>
    <t>132KV Lakhisarai(PG)- Jamui</t>
  </si>
  <si>
    <t>132KV Dehri-PSL CKT 2 LILO to Kudra GSS</t>
  </si>
  <si>
    <t>132KV Lakhisarai(PG)- Lakhisarai</t>
  </si>
  <si>
    <t>132KV MTPS-Muzaffarpur Ckt-I</t>
  </si>
  <si>
    <t>220KV MTPS - Gopalganj</t>
  </si>
  <si>
    <t>132KV MTPS-Samastipur</t>
  </si>
  <si>
    <t>132KV MTPS-Muzaffarpur Ckt-II</t>
  </si>
  <si>
    <t>220KV LILO Pusouli-(220 KV Pusoli(PG)-Ara(PG) ckt-2)</t>
  </si>
  <si>
    <t>132 KV LILO PSL-(132 KV Sasaram- Kudra TSS)</t>
  </si>
  <si>
    <t>132KV Sipara- Jakkanpur</t>
  </si>
  <si>
    <t xml:space="preserve">132KV Darbhangha-Gangwara </t>
  </si>
  <si>
    <t>132KV Gangwara - Pandaul</t>
  </si>
  <si>
    <t xml:space="preserve"> 132 KV Darbhanga - Pandaul</t>
  </si>
  <si>
    <t xml:space="preserve"> 132 KV Darbhanga - Madhubani</t>
  </si>
  <si>
    <t xml:space="preserve"> 132 KV Phoolparas - Madhubani</t>
  </si>
  <si>
    <t xml:space="preserve"> 132 KV Phoolparas - Pandaul</t>
  </si>
  <si>
    <t>220KV BTPS - Begusarai</t>
  </si>
  <si>
    <t>220KV Biharsarif - BTPS</t>
  </si>
  <si>
    <t>132KV Forbisganj-Kataya Ckt-III</t>
  </si>
  <si>
    <t>132 kV Belsand-Runnisaidpur</t>
  </si>
  <si>
    <t>132 kV Sheohar-Dhaka</t>
  </si>
  <si>
    <t>132 kV Sitamarhi-Sheohar(LILO at  loc. 79, 0.7 kM)</t>
  </si>
  <si>
    <t>132 kV SKMCH-Belsand(LILO at loc. 110/111, 11.74 kM)</t>
  </si>
  <si>
    <t>132 kV Madhubani-Benipatti' T 'near GSS Madhubani</t>
  </si>
  <si>
    <t>132 kV Jandaha-Mahnar('T'at Jandaha GSS, 12.6 KM  )</t>
  </si>
  <si>
    <t>132 kV Dalsinghsarai-Kusheshwarsthan</t>
  </si>
  <si>
    <t>220 kV Samastipur(New)-Begusarai(LILO at loc. 239)</t>
  </si>
  <si>
    <t>220kV MTPS-Samastipur(New)(LILO at loc. 241)</t>
  </si>
  <si>
    <t>Conductor type</t>
  </si>
  <si>
    <t>L/59</t>
  </si>
  <si>
    <t>132KV Bettia - Narkatiyaganj</t>
  </si>
  <si>
    <t>132KV Narkatiyaganj - Ramnagar</t>
  </si>
  <si>
    <t>220 kV Kishanganj (PG)- Kishanganj (New)</t>
  </si>
  <si>
    <t>220KV Gaya(PG)- Sonenagar</t>
  </si>
  <si>
    <t>-</t>
  </si>
  <si>
    <t>132KV Kataiya- Dohabi</t>
  </si>
  <si>
    <t>132KV Kishanganj(New)-Forbisganj</t>
  </si>
  <si>
    <t>132KV Sonebarsa-Uda Kishanganj</t>
  </si>
  <si>
    <t>132 kV (MTPS-Samastipur)-T-connection to Turki TSS</t>
  </si>
  <si>
    <t>132KV Kishanganj(New)-Kishanganj</t>
  </si>
  <si>
    <t>132KV Ara (PG)-Jagdishpur ckt-II</t>
  </si>
  <si>
    <t>132KV Ara (PG)-Jagdishpur Ckt-I</t>
  </si>
  <si>
    <t>132KV Tarapur-Jamalpur(LILO from Sultanganj-Jamalpur Line at loc no.324)</t>
  </si>
  <si>
    <t>132KV Sultanganj-Tarapur(LILO from Sultanganj-Jamalpur Line at loc no.324)</t>
  </si>
  <si>
    <t>132KV Purnea-Dhamdaha</t>
  </si>
  <si>
    <t>132KV Dhamdaha-Banmankhi</t>
  </si>
  <si>
    <t>132KV Mushahri-SKMCH D/C</t>
  </si>
  <si>
    <t>132KV Benipatti-Sursand (Pupri)</t>
  </si>
  <si>
    <t>220KV MTPS - Motipur</t>
  </si>
  <si>
    <t>220KV Mushahri - Darbhanga ckt-I</t>
  </si>
  <si>
    <t>220KV  Motipur-Mushahri ckt-I</t>
  </si>
  <si>
    <t>220KV  Motipur-Mushahri ckt-II</t>
  </si>
  <si>
    <t>132KV MTPS - Motipur</t>
  </si>
  <si>
    <t>132KV  Motipur-Motihari</t>
  </si>
  <si>
    <t>220KV Mushahri  - Darbhanga ckt-II</t>
  </si>
  <si>
    <t>132KV Lakhisarai-Sultanganj</t>
  </si>
  <si>
    <t>132KV  Sonebarsa-Simri Bakhtiyarpur</t>
  </si>
  <si>
    <t>G1</t>
  </si>
  <si>
    <t>G2</t>
  </si>
  <si>
    <t>G3</t>
  </si>
  <si>
    <t>G4</t>
  </si>
  <si>
    <t>G5</t>
  </si>
  <si>
    <t>G6</t>
  </si>
  <si>
    <t>G7</t>
  </si>
  <si>
    <t>P1</t>
  </si>
  <si>
    <t>P2</t>
  </si>
  <si>
    <t>G8</t>
  </si>
  <si>
    <t>G9</t>
  </si>
  <si>
    <t>G10</t>
  </si>
  <si>
    <t>G11</t>
  </si>
  <si>
    <t>G12</t>
  </si>
  <si>
    <t>G13</t>
  </si>
  <si>
    <t>G14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</si>
  <si>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</si>
  <si>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</si>
  <si>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</si>
  <si>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</si>
  <si>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</si>
  <si>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</si>
  <si>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</si>
  <si>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</si>
  <si>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</si>
  <si>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</si>
  <si>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</si>
  <si>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</si>
  <si>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</si>
  <si>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</si>
  <si>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</si>
  <si>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</si>
  <si>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</si>
  <si>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</si>
  <si>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</si>
  <si>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</si>
  <si>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</si>
  <si>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</si>
  <si>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</si>
  <si>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</si>
  <si>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</si>
  <si>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</si>
  <si>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</si>
  <si>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</si>
  <si>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</si>
  <si>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</si>
  <si>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</si>
  <si>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</si>
  <si>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</si>
  <si>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</si>
  <si>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</si>
  <si>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</si>
  <si>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</si>
  <si>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</si>
  <si>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</si>
  <si>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</si>
  <si>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</si>
  <si>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</si>
  <si>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</si>
  <si>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</si>
  <si>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</si>
  <si>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</si>
  <si>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</si>
  <si>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</si>
  <si>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</si>
  <si>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</si>
  <si>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</si>
  <si>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</si>
  <si>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</si>
  <si>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</si>
  <si>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</si>
  <si>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</si>
  <si>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</si>
  <si>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</si>
  <si>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</si>
  <si>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</si>
  <si>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</si>
  <si>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</si>
  <si>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</si>
  <si>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</si>
  <si>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</si>
  <si>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</si>
  <si>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</si>
  <si>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</si>
  <si>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</si>
  <si>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BG1</t>
  </si>
  <si>
    <t>BG2</t>
  </si>
  <si>
    <t>132KV Harnaut-Fatuha</t>
  </si>
  <si>
    <t>132KV Sonenagar -Aurangabad</t>
  </si>
  <si>
    <t>BH1</t>
  </si>
  <si>
    <t>BH2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</si>
  <si>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</si>
  <si>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</si>
  <si>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</si>
  <si>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</si>
  <si>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</si>
  <si>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</si>
  <si>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</si>
  <si>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</si>
  <si>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</si>
  <si>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</si>
  <si>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</si>
  <si>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</si>
  <si>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GP1</t>
  </si>
  <si>
    <t>GP2</t>
  </si>
  <si>
    <t>BP1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</si>
  <si>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</si>
  <si>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</si>
  <si>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</si>
  <si>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</si>
  <si>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</si>
  <si>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</si>
  <si>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</si>
  <si>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</si>
  <si>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</si>
  <si>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</si>
  <si>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</si>
  <si>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</si>
  <si>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</si>
  <si>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</si>
  <si>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</si>
  <si>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</si>
  <si>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</si>
  <si>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</si>
  <si>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</si>
  <si>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</si>
  <si>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</si>
  <si>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</si>
  <si>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</si>
  <si>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</si>
  <si>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</si>
  <si>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</si>
  <si>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</si>
  <si>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</si>
  <si>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</si>
  <si>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</si>
  <si>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</si>
  <si>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</si>
  <si>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</si>
  <si>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</si>
  <si>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</si>
  <si>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</si>
  <si>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</si>
  <si>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</si>
  <si>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</si>
  <si>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</si>
  <si>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</si>
  <si>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</si>
  <si>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</si>
  <si>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</si>
  <si>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</si>
  <si>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</si>
  <si>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</si>
  <si>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</si>
  <si>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</si>
  <si>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</si>
  <si>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</si>
  <si>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</si>
  <si>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</si>
  <si>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</si>
  <si>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</si>
  <si>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</si>
  <si>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</si>
  <si>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</si>
  <si>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</si>
  <si>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</si>
  <si>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</si>
  <si>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</si>
  <si>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</si>
  <si>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</si>
  <si>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</si>
  <si>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</si>
  <si>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</si>
  <si>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</si>
  <si>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</si>
  <si>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</si>
  <si>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</si>
  <si>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</si>
  <si>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MN1</t>
  </si>
  <si>
    <t>MN2</t>
  </si>
  <si>
    <t>MN3</t>
  </si>
  <si>
    <t>N21</t>
  </si>
  <si>
    <t>N22</t>
  </si>
  <si>
    <t>N23</t>
  </si>
  <si>
    <t>N24</t>
  </si>
  <si>
    <t>N25</t>
  </si>
  <si>
    <t>N26</t>
  </si>
  <si>
    <t>N27</t>
  </si>
  <si>
    <t>H13</t>
  </si>
  <si>
    <t>HN1</t>
  </si>
  <si>
    <t>DG1</t>
  </si>
  <si>
    <t>DG2</t>
  </si>
  <si>
    <t>DG3</t>
  </si>
  <si>
    <t>Line ID</t>
  </si>
  <si>
    <t>2B1</t>
  </si>
  <si>
    <t>2BG1</t>
  </si>
  <si>
    <t>2BP1</t>
  </si>
  <si>
    <t>2G1</t>
  </si>
  <si>
    <t>2DG1</t>
  </si>
  <si>
    <t>2D1</t>
  </si>
  <si>
    <t>2D2</t>
  </si>
  <si>
    <t>2P1</t>
  </si>
  <si>
    <t>2P2</t>
  </si>
  <si>
    <t>2P3</t>
  </si>
  <si>
    <t>2P4</t>
  </si>
  <si>
    <t>2P5</t>
  </si>
  <si>
    <t>2B2</t>
  </si>
  <si>
    <t>2DG2</t>
  </si>
  <si>
    <t>2D3</t>
  </si>
  <si>
    <t>2N1</t>
  </si>
  <si>
    <t>2N2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</si>
  <si>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</si>
  <si>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</si>
  <si>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</si>
  <si>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</si>
  <si>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</si>
  <si>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</si>
  <si>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</si>
  <si>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</si>
  <si>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</si>
  <si>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2N3</t>
  </si>
  <si>
    <t>2BN1</t>
  </si>
  <si>
    <t>2BN2</t>
  </si>
  <si>
    <t>2MN1</t>
  </si>
  <si>
    <t>132KV Mushahri-Sitamarhi ckt-II</t>
  </si>
  <si>
    <t>M59</t>
  </si>
  <si>
    <t>132 kV Dalsingsarai- Bachhwara(TSS)</t>
  </si>
  <si>
    <t>M60</t>
  </si>
  <si>
    <t xml:space="preserve">132KV Samastipur(new)- Samastipur </t>
  </si>
  <si>
    <t>220 kV Samastipur(New)-Darbhanga(400/220)</t>
  </si>
  <si>
    <t>2M10</t>
  </si>
  <si>
    <t>2M11</t>
  </si>
  <si>
    <t>HTLS</t>
  </si>
  <si>
    <t>M61</t>
  </si>
  <si>
    <t>132KV Mashrakh- Maharajganj</t>
  </si>
  <si>
    <t>N28</t>
  </si>
  <si>
    <t>M63</t>
  </si>
  <si>
    <t>M64</t>
  </si>
  <si>
    <t>M65</t>
  </si>
  <si>
    <t>M66</t>
  </si>
  <si>
    <t>132 kV Bikramganj-Piro</t>
  </si>
  <si>
    <t>D32</t>
  </si>
  <si>
    <t>132 kV Pusauli (BSPTCL)- Ramgarh</t>
  </si>
  <si>
    <t>132 kV Ramgarh-Mohania</t>
  </si>
  <si>
    <t>D33</t>
  </si>
  <si>
    <t>D34</t>
  </si>
  <si>
    <t>N29</t>
  </si>
  <si>
    <t>132 kV Pusauli- Bhabhua(Mundeshwari)</t>
  </si>
  <si>
    <t>132 kV Siwan-Hathua</t>
  </si>
  <si>
    <t>132KV Gopalganj - Hathua</t>
  </si>
  <si>
    <t>132KV Forbisganj-Triveniganj</t>
  </si>
  <si>
    <t>132KV Purnea-Triveniganj</t>
  </si>
  <si>
    <t>132KV Banmankhi-Saharsha</t>
  </si>
  <si>
    <t>132KV Supoul - Nirmali</t>
  </si>
  <si>
    <t>132KV Phoolparas - Nirmali</t>
  </si>
  <si>
    <t>N30</t>
  </si>
  <si>
    <t>M62</t>
  </si>
  <si>
    <t>N31</t>
  </si>
  <si>
    <t>N32</t>
  </si>
  <si>
    <t>132KV Gopalganj - Bettia ckt-I</t>
  </si>
  <si>
    <t xml:space="preserve">132 kV Gopalganj- Areraj(132/33KV) CKT-II </t>
  </si>
  <si>
    <t>132 kV Areraj(132/33KV)- Bettiah CKT-II</t>
  </si>
  <si>
    <t>132kv Hulasganj-Hemara GIS (BGCL)</t>
  </si>
  <si>
    <t>132KV Sonenagar-Japla-Garhwa-Rihand ckt-2</t>
  </si>
  <si>
    <t>M67</t>
  </si>
  <si>
    <t>132KV Gopalganj - Mushrakh</t>
  </si>
  <si>
    <t>132KV Mushrakh - Siwan</t>
  </si>
  <si>
    <t>132KV Gopalganj/ Bettia Line- SUGAR MILL Sidhwalia</t>
  </si>
  <si>
    <t>132KV Sonenagar-Rihand Ckt-1</t>
  </si>
  <si>
    <t>M68</t>
  </si>
  <si>
    <t>M69</t>
  </si>
  <si>
    <t>M70</t>
  </si>
  <si>
    <t>M71</t>
  </si>
  <si>
    <t xml:space="preserve"> 132KV SKMCH- MTPS Ckt-II</t>
  </si>
  <si>
    <t>132KV MTPS-SKMCH Ckt-I</t>
  </si>
  <si>
    <t>132 kV Ataula - Goh</t>
  </si>
  <si>
    <t>220KV Khigisarai-220/132/33KV GIS Nawada</t>
  </si>
  <si>
    <t>132 kV Nawada(OLD) -Nawada(NEW) GIS Ckt-I &amp;II</t>
  </si>
  <si>
    <t>UNDER BGCL</t>
  </si>
  <si>
    <t xml:space="preserve">132 KV Begusarai- Teghra </t>
  </si>
  <si>
    <t>132 KV Raxaul- Parwanipur(Nepal)</t>
  </si>
  <si>
    <t>132 KV Motihari- Areraj (400/132KV)  ckt-II</t>
  </si>
  <si>
    <t>132KV Motihari- Areraj (400/132KV)  ckt-I</t>
  </si>
  <si>
    <t>132KVBettiah- Areraj (400/132KV) ckt-II</t>
  </si>
  <si>
    <t>132KV Bettiah- Areraj (400/132KV) ckt-I</t>
  </si>
  <si>
    <t>132 KV Vaishali- Bela rail factory</t>
  </si>
  <si>
    <t>132 KV Sheetalpur- Bela rail factory</t>
  </si>
  <si>
    <t>132 KV Begusarai- Balia</t>
  </si>
  <si>
    <t>132 KV Begusarai-Manjhaul</t>
  </si>
  <si>
    <t>132 KV Motipur- Chakia</t>
  </si>
  <si>
    <t>132 KV Dhaka- Pakhridayal</t>
  </si>
  <si>
    <t>M72</t>
  </si>
  <si>
    <t>N33</t>
  </si>
  <si>
    <t>N34</t>
  </si>
  <si>
    <t>2M12</t>
  </si>
  <si>
    <t>132 KV Chapra(New)-Siwan</t>
  </si>
  <si>
    <t>M73</t>
  </si>
  <si>
    <t>132KV Kahalgaon(BSPTCL) - Sultanganj</t>
  </si>
  <si>
    <t xml:space="preserve">220 kV Motipur- DMTCL </t>
  </si>
  <si>
    <t>132KV Begusarai-Kuseswarsthan</t>
  </si>
  <si>
    <t>132KV Araria-Forbisganj</t>
  </si>
  <si>
    <t>132KV Kishanganj-Araria</t>
  </si>
  <si>
    <t>132 kV Rosera-Kusheshwarsthan</t>
  </si>
  <si>
    <t>132 kV Dalsinghsarai-Rosera</t>
  </si>
  <si>
    <t>132kv Sherghati- Sawkala(solar)</t>
  </si>
  <si>
    <t>220KV Biharsarif - Khizisarai(BGCL)</t>
  </si>
  <si>
    <t>220KV Khizisarai(BGCL) - Bodhgaya</t>
  </si>
  <si>
    <t>2G2</t>
  </si>
  <si>
    <t>2G3</t>
  </si>
  <si>
    <t>N35</t>
  </si>
  <si>
    <t>M74</t>
  </si>
  <si>
    <t>M75</t>
  </si>
  <si>
    <t>132KV KhSTPS- Kahalgaon</t>
  </si>
  <si>
    <t>SBPDCL</t>
  </si>
  <si>
    <t>NBPDCL</t>
  </si>
  <si>
    <t>132TF Total Avq=</t>
  </si>
  <si>
    <t>Avo=</t>
  </si>
  <si>
    <t>NORTH BIHAR</t>
  </si>
  <si>
    <t>132/33 KV 10 MVA TFMR MUZ ZONE</t>
  </si>
  <si>
    <t>10 MVA</t>
  </si>
  <si>
    <t>132/33 KV 20 MVA TFMR MUZ ZONE</t>
  </si>
  <si>
    <t>20 MVA</t>
  </si>
  <si>
    <t>132/33 KV 50 MVA TFMR MUZ ZONE</t>
  </si>
  <si>
    <t>50 MVA</t>
  </si>
  <si>
    <t>days</t>
  </si>
  <si>
    <t>SOUTH BIHAR</t>
  </si>
  <si>
    <t>132/33 KV 10 MVA TFMR PATNA ZONE</t>
  </si>
  <si>
    <t>132/33 KV 20 MVA TFMR PATNA ZONE</t>
  </si>
  <si>
    <t>132/33 KV 50 MVA TFMR PATNA ZONE</t>
  </si>
  <si>
    <t>Wi(Ti-Tnai)/Ti</t>
  </si>
  <si>
    <t>TNAi</t>
  </si>
  <si>
    <t>Ti</t>
  </si>
  <si>
    <t>Wi</t>
  </si>
  <si>
    <t>Nos. of TFMRs</t>
  </si>
  <si>
    <t>MVA</t>
  </si>
  <si>
    <t>Code</t>
  </si>
  <si>
    <t>100 MVA</t>
  </si>
  <si>
    <t>220/132 KV 100 MVA TFMR PATNA ZONE</t>
  </si>
  <si>
    <t>150 MVA</t>
  </si>
  <si>
    <t>220/132 KV 150 MVA TFMR PATNA ZONE</t>
  </si>
  <si>
    <t>160 MVA</t>
  </si>
  <si>
    <t>220/132 KV 160 MVA TFMR PATNA ZONE</t>
  </si>
  <si>
    <t>(No of TRF-28)</t>
  </si>
  <si>
    <t>Avq=</t>
  </si>
  <si>
    <t>220/132 KV 100 MVA TFMR MUZ ZONE</t>
  </si>
  <si>
    <t>220/132 KV 150 MVA TFMR MUZ ZONE</t>
  </si>
  <si>
    <t>220/132 KV 160 MVA TFMR MUZ ZONE</t>
  </si>
  <si>
    <t>220TF Total Avq=</t>
  </si>
  <si>
    <t>SIL</t>
  </si>
  <si>
    <t>Wi ckt</t>
  </si>
  <si>
    <t>Ckts</t>
  </si>
  <si>
    <t>SBPDCL Avo=</t>
  </si>
  <si>
    <t>NBPDCL Avo=</t>
  </si>
  <si>
    <t xml:space="preserve">Total Length of 220 KV Tr. Line SB - </t>
  </si>
  <si>
    <t>Under BGCL</t>
  </si>
  <si>
    <t xml:space="preserve">Total Length of 220 KV Tr. Line NBPDCL - </t>
  </si>
  <si>
    <t>220TL Total Avo=</t>
  </si>
  <si>
    <t>132 kV Sonenagar(New)-Sonenagar</t>
  </si>
  <si>
    <t>D35</t>
  </si>
  <si>
    <t>D36</t>
  </si>
  <si>
    <t>G15</t>
  </si>
  <si>
    <t>DG4</t>
  </si>
  <si>
    <t xml:space="preserve">132KV Banka(PG)-Sultanganj </t>
  </si>
  <si>
    <t>132KV Khizirsarai(BGCL)-Wazirganj</t>
  </si>
  <si>
    <t>132KV Bodhgaya-Khizirsarai(BGCL)</t>
  </si>
  <si>
    <t>G16</t>
  </si>
  <si>
    <t>G17</t>
  </si>
  <si>
    <t>Total Length of 132KV Transmission Line for SBPDCL -</t>
  </si>
  <si>
    <t>Total Length of 132KV Transmission Line for NBPDCL -</t>
  </si>
  <si>
    <t>H14</t>
  </si>
  <si>
    <t>M76</t>
  </si>
  <si>
    <t>132 KV DMTCL- Raxaul</t>
  </si>
  <si>
    <t>132KV Saharsa-Udakishanganj ckt-II</t>
  </si>
  <si>
    <t xml:space="preserve">132KV Banka(Old)-Banka(New) </t>
  </si>
  <si>
    <t>132 kV Manjhaul-Bakhri</t>
  </si>
  <si>
    <t>132 kV Balia-Bakhri</t>
  </si>
  <si>
    <t>132KV Purnea-Manihari</t>
  </si>
  <si>
    <t>132KV Manihari-Katihar</t>
  </si>
  <si>
    <t>N36</t>
  </si>
  <si>
    <t>N37</t>
  </si>
  <si>
    <t>N38</t>
  </si>
  <si>
    <t>N39</t>
  </si>
  <si>
    <t>132KV Hathidah-Sheikhpura</t>
  </si>
  <si>
    <t>M77</t>
  </si>
  <si>
    <t>132 KV Chapra(New)-Chapra</t>
  </si>
  <si>
    <t>132KV Hazipur- Chapra</t>
  </si>
  <si>
    <t>220 kV Hajipur(New)-Chapra(new)</t>
  </si>
  <si>
    <t xml:space="preserve">132 kV Sonebarsa-Kuseshwarshtan </t>
  </si>
  <si>
    <t>132 kV Jainagar-Jhanjharpur (LILO at Loc No.162 at Jainagar)</t>
  </si>
  <si>
    <t>132 kV Jhanjharpur-Phoolparas</t>
  </si>
  <si>
    <t>M78</t>
  </si>
  <si>
    <t>M79</t>
  </si>
  <si>
    <t>M80</t>
  </si>
  <si>
    <t>132/33 KV 80 MVA TFMR PATNA ZONE</t>
  </si>
  <si>
    <t>80 MVA</t>
  </si>
  <si>
    <t>2P6</t>
  </si>
  <si>
    <t>220KV Patna (PG ) - Sipara ckt-3</t>
  </si>
  <si>
    <t xml:space="preserve">132KV Kochas-Pusauli </t>
  </si>
  <si>
    <t>D37</t>
  </si>
  <si>
    <t xml:space="preserve">132KV Samastipur(New)-Shahpurpatori </t>
  </si>
  <si>
    <t>M81</t>
  </si>
  <si>
    <t>220 kV Darbhanga(DMTCL)- Laukahi</t>
  </si>
  <si>
    <t>2M13</t>
  </si>
  <si>
    <t>132 KV Kishanganj(New)- Barsoi</t>
  </si>
  <si>
    <t>132KV Sasaram-Kudra Ckt-I</t>
  </si>
  <si>
    <t>N40</t>
  </si>
  <si>
    <t>132KV Baisi - Dalkola (WB)</t>
  </si>
  <si>
    <t>132KV Kishanganj-Baisi</t>
  </si>
  <si>
    <t xml:space="preserve">         Total Number of Lines for NB = 141</t>
  </si>
  <si>
    <t>132KV Dehri-Pusouli Ckt-II</t>
  </si>
  <si>
    <t>220 kV Darbhanga(DMTCL)- Darbhanga ckt-I</t>
  </si>
  <si>
    <t>2M14</t>
  </si>
  <si>
    <t>220KV Jamalpur(New)-Sabour(New)</t>
  </si>
  <si>
    <t>220 kV Gaya(PG)- Khizisarai D/C</t>
  </si>
  <si>
    <t>2G4</t>
  </si>
  <si>
    <t>TOTAL NUMBR OF LINES FOR SBPDCL = 29</t>
  </si>
  <si>
    <t xml:space="preserve">220KV Madhepura- Laukahi </t>
  </si>
  <si>
    <t>AL/59</t>
  </si>
  <si>
    <t>2M15</t>
  </si>
  <si>
    <t>(No of TRF-167)</t>
  </si>
  <si>
    <t>(No of TRF-25)</t>
  </si>
  <si>
    <t>(No of TRF-53)</t>
  </si>
  <si>
    <t>220 KV Purnea(PG)-Begusarai ckt-2</t>
  </si>
  <si>
    <t>2N4</t>
  </si>
  <si>
    <t xml:space="preserve"> 132 KV Biharsharif-Warsaliganj </t>
  </si>
  <si>
    <t xml:space="preserve"> 132 KV Warsaliganj -Nawada </t>
  </si>
  <si>
    <t>H15</t>
  </si>
  <si>
    <t>B22</t>
  </si>
  <si>
    <t>B23</t>
  </si>
  <si>
    <t>(No of TRF-334)</t>
  </si>
  <si>
    <t>220 kV BTPS-Hajipur</t>
  </si>
  <si>
    <t>BSPTCL 220 KV TRANSMISSION LINES (As on 30.09.18)</t>
  </si>
  <si>
    <t>220 kV Kishanganj (New)-Madhepura</t>
  </si>
  <si>
    <t>TOTAL NUMBER OF LINES  FOR NBPDCL = 36</t>
  </si>
  <si>
    <t>TOTAL NUMBER OF LINES FOR BSPTCL = 65</t>
  </si>
  <si>
    <t>2MN3</t>
  </si>
  <si>
    <t xml:space="preserve">132 KV  Banka(New)-Jamui(New) </t>
  </si>
  <si>
    <t xml:space="preserve">         Total Number of Lines for SB = 145</t>
  </si>
  <si>
    <t xml:space="preserve">         Total Number of 132 KV Lines for BSPTCL = 286</t>
  </si>
  <si>
    <t>220/132 KV TFMR TAFM calculation for the month of SEP'2018</t>
  </si>
  <si>
    <t>132/33 KV TFMR TAFM calculation for the month of SEP'2018</t>
  </si>
  <si>
    <t>BSPTCL 132 KV TRANSMISSION LINES(As on 30.09.18)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</si>
</sst>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/>
    <xf numFmtId="0" fontId="1" fillId="0" borderId="15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13" xfId="0" applyBorder="1"/>
    <xf numFmtId="0" fontId="0" fillId="4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1" fillId="0" borderId="29" xfId="0" applyFont="1" applyBorder="1"/>
    <xf numFmtId="2" fontId="1" fillId="0" borderId="30" xfId="0" applyNumberFormat="1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8" xfId="0" applyBorder="1"/>
    <xf numFmtId="0" fontId="1" fillId="0" borderId="1" xfId="0" applyFont="1" applyBorder="1" applyAlignment="1"/>
    <xf numFmtId="2" fontId="11" fillId="0" borderId="1" xfId="0" applyNumberFormat="1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7" xfId="0" applyFont="1" applyBorder="1"/>
    <xf numFmtId="2" fontId="0" fillId="0" borderId="1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0" fillId="0" borderId="0" xfId="0" applyNumberFormat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/>
    <xf numFmtId="0" fontId="0" fillId="4" borderId="0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4" fillId="4" borderId="3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/>
    <xf numFmtId="0" fontId="0" fillId="0" borderId="1" xfId="0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2" fontId="0" fillId="4" borderId="1" xfId="0" applyNumberFormat="1" applyFill="1" applyBorder="1"/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/>
    </xf>
    <xf numFmtId="0" fontId="13" fillId="4" borderId="0" xfId="0" applyFont="1" applyFill="1"/>
    <xf numFmtId="0" fontId="0" fillId="4" borderId="30" xfId="0" applyFill="1" applyBorder="1" applyAlignment="1">
      <alignment horizontal="center" vertical="center"/>
    </xf>
    <xf numFmtId="0" fontId="12" fillId="4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27" xfId="0" applyFill="1" applyBorder="1"/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4" borderId="2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pping%20SEP'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DC Sep'18"/>
      <sheetName val="Sep'18 "/>
      <sheetName val="TL"/>
      <sheetName val="TL 220"/>
      <sheetName val="TL 220 S"/>
      <sheetName val="TL 220 N"/>
      <sheetName val="TL 132 "/>
      <sheetName val="TL 132 S"/>
      <sheetName val="TL 132 N"/>
      <sheetName val="TFMR"/>
      <sheetName val="TFMR 220"/>
      <sheetName val="TFMR 220 S"/>
      <sheetName val="TFMR 220 N"/>
      <sheetName val="TFMR 132"/>
      <sheetName val="TFMR 132 S"/>
      <sheetName val="TFMR 132 N"/>
    </sheetNames>
    <sheetDataSet>
      <sheetData sheetId="0"/>
      <sheetData sheetId="1"/>
      <sheetData sheetId="2"/>
      <sheetData sheetId="3"/>
      <sheetData sheetId="4">
        <row r="7">
          <cell r="A7" t="str">
            <v>2BP1</v>
          </cell>
          <cell r="F7" t="str">
            <v>TOTAL =</v>
          </cell>
          <cell r="H7">
            <v>1.0305555555555554</v>
          </cell>
          <cell r="I7">
            <v>24.733333333333334</v>
          </cell>
        </row>
        <row r="8">
          <cell r="B8" t="str">
            <v>SB</v>
          </cell>
          <cell r="C8" t="str">
            <v>06.09.2018</v>
          </cell>
          <cell r="D8">
            <v>0.47916666666666669</v>
          </cell>
          <cell r="E8" t="str">
            <v>220KV Sahupuri(UP)-Pusauli T/L</v>
          </cell>
          <cell r="F8" t="str">
            <v>06.09.2018</v>
          </cell>
          <cell r="G8">
            <v>0.54236111111111118</v>
          </cell>
          <cell r="H8">
            <v>6.3194444444444497E-2</v>
          </cell>
        </row>
        <row r="9">
          <cell r="A9" t="str">
            <v>2D2</v>
          </cell>
          <cell r="F9" t="str">
            <v>TOTAL =</v>
          </cell>
          <cell r="H9">
            <v>6.3194444444444497E-2</v>
          </cell>
          <cell r="I9">
            <v>1.5166666666666666</v>
          </cell>
        </row>
        <row r="10">
          <cell r="B10" t="str">
            <v>SB</v>
          </cell>
          <cell r="C10" t="str">
            <v>07.09.2018</v>
          </cell>
          <cell r="D10">
            <v>0.51944444444444449</v>
          </cell>
          <cell r="E10" t="str">
            <v xml:space="preserve">220kV Ara(PG)-Pusauli T/L </v>
          </cell>
          <cell r="F10" t="str">
            <v>07.09.2018</v>
          </cell>
          <cell r="G10">
            <v>0.68611111111111101</v>
          </cell>
          <cell r="H10">
            <v>0.16666666666666652</v>
          </cell>
        </row>
        <row r="11">
          <cell r="A11" t="str">
            <v>2D3</v>
          </cell>
          <cell r="F11" t="str">
            <v>TOTAL =</v>
          </cell>
          <cell r="H11">
            <v>0.16666666666666652</v>
          </cell>
          <cell r="I11">
            <v>4</v>
          </cell>
        </row>
        <row r="12">
          <cell r="B12" t="str">
            <v>SB</v>
          </cell>
          <cell r="C12" t="str">
            <v>24.09.2018</v>
          </cell>
          <cell r="D12">
            <v>0.34722222222222227</v>
          </cell>
          <cell r="E12" t="str">
            <v>220KV Fatuha-Patna PG  T/L</v>
          </cell>
          <cell r="F12" t="str">
            <v>24.09.2018</v>
          </cell>
          <cell r="G12">
            <v>0.84444444444444444</v>
          </cell>
          <cell r="H12">
            <v>0.49722222222222218</v>
          </cell>
        </row>
        <row r="13">
          <cell r="A13" t="str">
            <v>2P2</v>
          </cell>
          <cell r="F13" t="str">
            <v>TOTAL =</v>
          </cell>
          <cell r="H13">
            <v>0.49722222222222218</v>
          </cell>
          <cell r="I13">
            <v>11.933333333333334</v>
          </cell>
        </row>
        <row r="14">
          <cell r="B14" t="str">
            <v>SB</v>
          </cell>
          <cell r="C14" t="str">
            <v>24.09.2018</v>
          </cell>
          <cell r="D14">
            <v>0.34722222222222227</v>
          </cell>
          <cell r="E14" t="str">
            <v>220KV Fatuha-Gaurichak T/L</v>
          </cell>
          <cell r="F14" t="str">
            <v>24.09.2018</v>
          </cell>
          <cell r="G14">
            <v>0.84583333333333333</v>
          </cell>
          <cell r="H14">
            <v>0.49861111111111106</v>
          </cell>
        </row>
        <row r="15">
          <cell r="B15" t="str">
            <v>SB</v>
          </cell>
          <cell r="C15" t="str">
            <v>24.09.2018</v>
          </cell>
          <cell r="D15">
            <v>0.64236111111111105</v>
          </cell>
          <cell r="E15" t="str">
            <v> 220kV Fatuha-Gaurichak T/L</v>
          </cell>
          <cell r="F15" t="str">
            <v>24.09.2018</v>
          </cell>
          <cell r="G15">
            <v>0.66736111111111107</v>
          </cell>
          <cell r="H15">
            <v>2.5000000000000022E-2</v>
          </cell>
        </row>
        <row r="16">
          <cell r="B16" t="str">
            <v>SB</v>
          </cell>
          <cell r="C16" t="str">
            <v>25.09.2018</v>
          </cell>
          <cell r="D16">
            <v>0.38055555555555554</v>
          </cell>
          <cell r="E16" t="str">
            <v>220 KV Fatuha- Gaurichak T/L</v>
          </cell>
          <cell r="F16" t="str">
            <v>25.09.2018</v>
          </cell>
          <cell r="G16">
            <v>0.55902777777777779</v>
          </cell>
          <cell r="H16">
            <v>0.17847222222222225</v>
          </cell>
        </row>
        <row r="17">
          <cell r="A17" t="str">
            <v>2P3</v>
          </cell>
          <cell r="F17" t="str">
            <v>TOTAL =</v>
          </cell>
          <cell r="H17">
            <v>0.70208333333333328</v>
          </cell>
          <cell r="I17">
            <v>16.850000000000001</v>
          </cell>
        </row>
        <row r="18">
          <cell r="B18" t="str">
            <v>SB</v>
          </cell>
          <cell r="C18" t="str">
            <v>08.09.2018</v>
          </cell>
          <cell r="D18">
            <v>0.5</v>
          </cell>
          <cell r="E18" t="str">
            <v>220KV Patna(PG)-Khagaul T/L</v>
          </cell>
          <cell r="F18" t="str">
            <v>08.09.2018</v>
          </cell>
          <cell r="G18">
            <v>0.52430555555555558</v>
          </cell>
          <cell r="H18">
            <v>2.430555555555558E-2</v>
          </cell>
        </row>
        <row r="19">
          <cell r="A19" t="str">
            <v>2P4</v>
          </cell>
          <cell r="F19" t="str">
            <v>TOTAL =</v>
          </cell>
          <cell r="H19">
            <v>2.430555555555558E-2</v>
          </cell>
          <cell r="I19">
            <v>0.58333333333333337</v>
          </cell>
        </row>
        <row r="20">
          <cell r="B20" t="str">
            <v>SB</v>
          </cell>
          <cell r="C20" t="str">
            <v>08.09.2018</v>
          </cell>
          <cell r="D20">
            <v>0.5</v>
          </cell>
          <cell r="E20" t="str">
            <v xml:space="preserve"> 220KV sipara -Khagaul T/L</v>
          </cell>
          <cell r="F20" t="str">
            <v>08.09.2018</v>
          </cell>
          <cell r="G20">
            <v>0.52430555555555558</v>
          </cell>
          <cell r="H20">
            <v>2.430555555555558E-2</v>
          </cell>
        </row>
        <row r="21">
          <cell r="A21" t="str">
            <v>2P5</v>
          </cell>
          <cell r="F21" t="str">
            <v>TOTAL =</v>
          </cell>
          <cell r="H21">
            <v>2.430555555555558E-2</v>
          </cell>
          <cell r="I21">
            <v>0.58333333333333337</v>
          </cell>
        </row>
      </sheetData>
      <sheetData sheetId="5">
        <row r="5">
          <cell r="A5" t="str">
            <v>2BN2</v>
          </cell>
          <cell r="F5" t="str">
            <v>TOTAL =</v>
          </cell>
          <cell r="H5">
            <v>0.28402777777777771</v>
          </cell>
          <cell r="I5">
            <v>6.8166666666666664</v>
          </cell>
        </row>
        <row r="6">
          <cell r="B6" t="str">
            <v>NB</v>
          </cell>
          <cell r="C6" t="str">
            <v>14.09.2018</v>
          </cell>
          <cell r="D6">
            <v>0.41666666666666669</v>
          </cell>
          <cell r="E6" t="str">
            <v>220KV Ujjayarpur MTPS ckt2 T/L</v>
          </cell>
          <cell r="F6" t="str">
            <v>14.09.2018</v>
          </cell>
          <cell r="G6">
            <v>0.65277777777777779</v>
          </cell>
          <cell r="H6">
            <v>0.2361111111111111</v>
          </cell>
        </row>
        <row r="7">
          <cell r="A7" t="str">
            <v>2M1</v>
          </cell>
          <cell r="F7" t="str">
            <v>TOTAL =</v>
          </cell>
          <cell r="H7">
            <v>0.2361111111111111</v>
          </cell>
          <cell r="I7">
            <v>5.666666666666667</v>
          </cell>
        </row>
        <row r="8">
          <cell r="B8" t="str">
            <v>NB</v>
          </cell>
          <cell r="C8" t="str">
            <v>04.09.2018</v>
          </cell>
          <cell r="D8">
            <v>0.33333333333333331</v>
          </cell>
          <cell r="E8" t="str">
            <v>220KV DMTCL-Motipur D/C T/L</v>
          </cell>
          <cell r="F8" t="str">
            <v>04.09.2018</v>
          </cell>
          <cell r="G8">
            <v>0.75208333333333333</v>
          </cell>
          <cell r="H8">
            <v>0.41875000000000001</v>
          </cell>
        </row>
        <row r="9">
          <cell r="A9" t="str">
            <v>2M12</v>
          </cell>
          <cell r="F9" t="str">
            <v>TOTAL =</v>
          </cell>
          <cell r="H9">
            <v>0.41875000000000001</v>
          </cell>
          <cell r="I9">
            <v>10.050000000000001</v>
          </cell>
        </row>
        <row r="10">
          <cell r="B10" t="str">
            <v>NB</v>
          </cell>
          <cell r="C10" t="str">
            <v>17.09.2018</v>
          </cell>
          <cell r="D10">
            <v>0.33333333333333331</v>
          </cell>
          <cell r="E10" t="str">
            <v>220KV DMTCL(D)-Laukahi Ckt-I</v>
          </cell>
          <cell r="F10" t="str">
            <v>17.09.2018</v>
          </cell>
          <cell r="G10">
            <v>0.73749999999999993</v>
          </cell>
          <cell r="H10">
            <v>0.40416666666666662</v>
          </cell>
        </row>
        <row r="11">
          <cell r="B11" t="str">
            <v>NB</v>
          </cell>
          <cell r="C11" t="str">
            <v>17.09.2018</v>
          </cell>
          <cell r="D11">
            <v>0.33333333333333331</v>
          </cell>
          <cell r="E11" t="str">
            <v>220KV DMTCL(D)-Laukahi Ckt-II</v>
          </cell>
          <cell r="F11" t="str">
            <v>17.09.2018</v>
          </cell>
          <cell r="G11">
            <v>0.73749999999999993</v>
          </cell>
          <cell r="H11">
            <v>0.40416666666666662</v>
          </cell>
        </row>
        <row r="12">
          <cell r="A12" t="str">
            <v>2M13</v>
          </cell>
          <cell r="F12" t="str">
            <v>TOTAL =</v>
          </cell>
          <cell r="H12">
            <v>0.80833333333333324</v>
          </cell>
          <cell r="I12">
            <v>19.399999999999999</v>
          </cell>
        </row>
        <row r="13">
          <cell r="B13" t="str">
            <v>NB</v>
          </cell>
          <cell r="C13" t="str">
            <v>11.09.2018</v>
          </cell>
          <cell r="D13">
            <v>0.29166666666666669</v>
          </cell>
          <cell r="E13" t="str">
            <v>220KV Gopalganj - MTPS ckt 2 T/L</v>
          </cell>
          <cell r="F13" t="str">
            <v>11.09.2018</v>
          </cell>
          <cell r="G13">
            <v>0.54375000000000007</v>
          </cell>
          <cell r="H13">
            <v>0.25208333333333338</v>
          </cell>
        </row>
        <row r="14">
          <cell r="A14" t="str">
            <v>2M2</v>
          </cell>
          <cell r="F14" t="str">
            <v>TOTAL =</v>
          </cell>
          <cell r="H14">
            <v>0.25208333333333338</v>
          </cell>
          <cell r="I14">
            <v>6.05</v>
          </cell>
        </row>
        <row r="15">
          <cell r="B15" t="str">
            <v>NB</v>
          </cell>
          <cell r="C15" t="str">
            <v>21.09.2018</v>
          </cell>
          <cell r="D15">
            <v>0.40277777777777773</v>
          </cell>
          <cell r="E15" t="str">
            <v xml:space="preserve">220KV Motipur -Musahari ckt-1 T/L </v>
          </cell>
          <cell r="F15" t="str">
            <v>21.09.2018</v>
          </cell>
          <cell r="G15">
            <v>0.52222222222222225</v>
          </cell>
          <cell r="H15">
            <v>0.11944444444444452</v>
          </cell>
        </row>
        <row r="16">
          <cell r="B16" t="str">
            <v>NB</v>
          </cell>
          <cell r="C16" t="str">
            <v>20.09.2018</v>
          </cell>
          <cell r="D16">
            <v>0.87847222222222221</v>
          </cell>
          <cell r="E16" t="str">
            <v>220KV Motipur - Musahari ckt 01. T/L</v>
          </cell>
          <cell r="F16" t="str">
            <v>21.09.2018</v>
          </cell>
          <cell r="G16">
            <v>0.52222222222222225</v>
          </cell>
          <cell r="H16">
            <v>0.64375000000000004</v>
          </cell>
        </row>
        <row r="17">
          <cell r="A17" t="str">
            <v>2M4</v>
          </cell>
          <cell r="F17" t="str">
            <v>TOTAL =</v>
          </cell>
          <cell r="H17">
            <v>0.76319444444444451</v>
          </cell>
          <cell r="I17">
            <v>18.316666666666666</v>
          </cell>
        </row>
        <row r="18">
          <cell r="B18" t="str">
            <v>NB</v>
          </cell>
          <cell r="C18" t="str">
            <v>21.09.2018</v>
          </cell>
          <cell r="D18">
            <v>0.40277777777777773</v>
          </cell>
          <cell r="E18" t="str">
            <v xml:space="preserve">220KV Motipur -Musahari ckt-2 T/L </v>
          </cell>
          <cell r="F18" t="str">
            <v>21.09.2018</v>
          </cell>
          <cell r="G18">
            <v>0.52222222222222225</v>
          </cell>
          <cell r="H18">
            <v>0.11944444444444452</v>
          </cell>
        </row>
        <row r="19">
          <cell r="A19" t="str">
            <v>2M5</v>
          </cell>
          <cell r="F19" t="str">
            <v>TOTAL =</v>
          </cell>
          <cell r="H19">
            <v>0.11944444444444452</v>
          </cell>
          <cell r="I19">
            <v>2.8666666666666667</v>
          </cell>
        </row>
        <row r="20">
          <cell r="B20" t="str">
            <v>NB</v>
          </cell>
          <cell r="C20" t="str">
            <v>02.09.2018</v>
          </cell>
          <cell r="D20">
            <v>0.9</v>
          </cell>
          <cell r="E20" t="str">
            <v>220KV Muzaf(PG)-Hajipur ckt. 1 T/L</v>
          </cell>
          <cell r="F20" t="str">
            <v>03.09.2018</v>
          </cell>
          <cell r="G20">
            <v>0.78888888888888886</v>
          </cell>
          <cell r="H20">
            <v>0.88888888888888884</v>
          </cell>
        </row>
        <row r="21">
          <cell r="A21" t="str">
            <v>2M8</v>
          </cell>
          <cell r="F21" t="str">
            <v>TOTAL =</v>
          </cell>
          <cell r="H21">
            <v>0.88888888888888884</v>
          </cell>
          <cell r="I21">
            <v>21.333333333333332</v>
          </cell>
        </row>
        <row r="22">
          <cell r="B22" t="str">
            <v>NB</v>
          </cell>
          <cell r="C22" t="str">
            <v>01.09.2018</v>
          </cell>
          <cell r="D22">
            <v>0.375</v>
          </cell>
          <cell r="E22" t="str">
            <v xml:space="preserve">220KV  Samastipur(New)-Begusarai ckt-01 T/L </v>
          </cell>
          <cell r="F22" t="str">
            <v>01.09.2018</v>
          </cell>
          <cell r="G22">
            <v>0.69791666666666663</v>
          </cell>
          <cell r="H22">
            <v>0.32291666666666663</v>
          </cell>
        </row>
        <row r="23">
          <cell r="B23" t="str">
            <v>NB</v>
          </cell>
          <cell r="C23" t="str">
            <v>01.09.2018</v>
          </cell>
          <cell r="D23">
            <v>0.375</v>
          </cell>
          <cell r="E23" t="str">
            <v>220KV  Samastipur(New)-Begusarai ckt-02 T/L</v>
          </cell>
          <cell r="F23" t="str">
            <v>01.09.2018</v>
          </cell>
          <cell r="G23">
            <v>0.69861111111111107</v>
          </cell>
          <cell r="H23">
            <v>0.32361111111111107</v>
          </cell>
        </row>
        <row r="24">
          <cell r="B24" t="str">
            <v>NB</v>
          </cell>
          <cell r="C24" t="str">
            <v>04.09.2018</v>
          </cell>
          <cell r="D24">
            <v>0.51041666666666663</v>
          </cell>
          <cell r="E24" t="str">
            <v>220 KV ujiyarpur-Begusarai ckt-1 T/L </v>
          </cell>
          <cell r="F24" t="str">
            <v>04.09.2018</v>
          </cell>
          <cell r="G24">
            <v>0.75555555555555554</v>
          </cell>
          <cell r="H24">
            <v>0.24513888888888891</v>
          </cell>
        </row>
        <row r="25">
          <cell r="A25" t="str">
            <v>2MN1</v>
          </cell>
          <cell r="F25" t="str">
            <v>TOTAL =</v>
          </cell>
          <cell r="H25">
            <v>0.89166666666666661</v>
          </cell>
          <cell r="I25">
            <v>21.4</v>
          </cell>
        </row>
        <row r="26">
          <cell r="B26" t="str">
            <v>NB</v>
          </cell>
          <cell r="C26" t="str">
            <v>21.09.2018</v>
          </cell>
          <cell r="D26">
            <v>0.79652777777777783</v>
          </cell>
          <cell r="E26" t="str">
            <v>220KV Purnea(PG)-Madhepura ckt-I T/L</v>
          </cell>
          <cell r="F26" t="str">
            <v>22.09.2018</v>
          </cell>
          <cell r="G26">
            <v>0.59722222222222221</v>
          </cell>
          <cell r="H26">
            <v>0.80069444444444438</v>
          </cell>
        </row>
        <row r="27">
          <cell r="A27" t="str">
            <v>2N2</v>
          </cell>
          <cell r="F27" t="str">
            <v>TOTAL =</v>
          </cell>
          <cell r="H27">
            <v>0.80069444444444438</v>
          </cell>
          <cell r="I27">
            <v>19.216666666666665</v>
          </cell>
        </row>
      </sheetData>
      <sheetData sheetId="6"/>
      <sheetData sheetId="7">
        <row r="5">
          <cell r="A5" t="str">
            <v>B1</v>
          </cell>
        </row>
        <row r="6">
          <cell r="B6" t="str">
            <v>SB</v>
          </cell>
          <cell r="C6" t="str">
            <v>21.09.2018</v>
          </cell>
          <cell r="D6">
            <v>0.77430555555555547</v>
          </cell>
          <cell r="E6" t="str">
            <v>132KV Sheikhpura-Jamui ckt. 2 T/L</v>
          </cell>
          <cell r="F6" t="str">
            <v>23.09.2018</v>
          </cell>
          <cell r="G6">
            <v>0.6645833333333333</v>
          </cell>
          <cell r="H6">
            <v>1.8902777777777779</v>
          </cell>
        </row>
        <row r="7">
          <cell r="A7" t="str">
            <v>B16</v>
          </cell>
          <cell r="F7" t="str">
            <v>TOTAL =</v>
          </cell>
          <cell r="H7">
            <v>1.8902777777777779</v>
          </cell>
          <cell r="I7">
            <v>45.366666666666667</v>
          </cell>
        </row>
        <row r="8">
          <cell r="B8" t="str">
            <v>SB</v>
          </cell>
          <cell r="C8" t="str">
            <v>02.09.2018</v>
          </cell>
          <cell r="D8">
            <v>0.54166666666666663</v>
          </cell>
          <cell r="E8" t="str">
            <v>132KV Harnaut-Fatuah T/L</v>
          </cell>
          <cell r="F8" t="str">
            <v>02.09.2018</v>
          </cell>
          <cell r="G8">
            <v>0.54652777777777783</v>
          </cell>
          <cell r="H8">
            <v>4.8611111111112049E-3</v>
          </cell>
        </row>
        <row r="9">
          <cell r="A9" t="str">
            <v>BP1</v>
          </cell>
          <cell r="F9" t="str">
            <v>TOTAL =</v>
          </cell>
          <cell r="H9">
            <v>4.8611111111112049E-3</v>
          </cell>
          <cell r="I9">
            <v>0.11666666666666667</v>
          </cell>
        </row>
        <row r="10">
          <cell r="B10" t="str">
            <v>SB</v>
          </cell>
          <cell r="C10" t="str">
            <v>19.09.2018</v>
          </cell>
          <cell r="D10">
            <v>0.4548611111111111</v>
          </cell>
          <cell r="E10" t="str">
            <v>132kV Sonenagar- Rihand ckt-1 T/L</v>
          </cell>
          <cell r="F10" t="str">
            <v>25.09.2018</v>
          </cell>
          <cell r="G10">
            <v>0.62847222222222221</v>
          </cell>
          <cell r="H10">
            <v>6.1736111111111107</v>
          </cell>
        </row>
        <row r="11">
          <cell r="A11" t="str">
            <v>D1</v>
          </cell>
          <cell r="F11" t="str">
            <v>TOTAL =</v>
          </cell>
          <cell r="H11">
            <v>6.1736111111111107</v>
          </cell>
          <cell r="I11">
            <v>148.16666666666666</v>
          </cell>
        </row>
        <row r="12">
          <cell r="B12" t="str">
            <v>SB</v>
          </cell>
          <cell r="C12" t="str">
            <v>06.09.2018</v>
          </cell>
          <cell r="D12">
            <v>0.1673611111111111</v>
          </cell>
          <cell r="E12" t="str">
            <v>132KV Pusauli (PG)-Mohania T/L</v>
          </cell>
          <cell r="F12" t="str">
            <v>06.09.2018</v>
          </cell>
          <cell r="G12">
            <v>0.54513888888888895</v>
          </cell>
          <cell r="H12">
            <v>0.37777777777777788</v>
          </cell>
        </row>
        <row r="13">
          <cell r="A13" t="str">
            <v>D11</v>
          </cell>
          <cell r="F13" t="str">
            <v>TOTAL =</v>
          </cell>
          <cell r="H13">
            <v>0.37777777777777788</v>
          </cell>
          <cell r="I13">
            <v>9.0666666666666664</v>
          </cell>
        </row>
        <row r="14">
          <cell r="B14" t="str">
            <v>SB</v>
          </cell>
          <cell r="C14" t="str">
            <v>18.09.2018</v>
          </cell>
          <cell r="D14">
            <v>0.80555555555555547</v>
          </cell>
          <cell r="E14" t="str">
            <v>132KV Sonenagar-Japla T/L</v>
          </cell>
          <cell r="F14" t="str">
            <v>18.09.2018</v>
          </cell>
          <cell r="G14">
            <v>0.8305555555555556</v>
          </cell>
          <cell r="H14">
            <v>2.5000000000000133E-2</v>
          </cell>
        </row>
        <row r="15">
          <cell r="A15" t="str">
            <v>D2</v>
          </cell>
          <cell r="F15" t="str">
            <v>TOTAL =</v>
          </cell>
          <cell r="H15">
            <v>2.5000000000000133E-2</v>
          </cell>
          <cell r="I15">
            <v>0.6</v>
          </cell>
        </row>
        <row r="16">
          <cell r="B16" t="str">
            <v>SB</v>
          </cell>
          <cell r="C16" t="str">
            <v>14.09.2018</v>
          </cell>
          <cell r="D16">
            <v>0.67986111111111114</v>
          </cell>
          <cell r="E16" t="str">
            <v xml:space="preserve">132kV Banjari-Dehri T/L </v>
          </cell>
          <cell r="F16" t="str">
            <v>14.09.2018</v>
          </cell>
          <cell r="G16">
            <v>0.75347222222222221</v>
          </cell>
          <cell r="H16">
            <v>7.3611111111111072E-2</v>
          </cell>
        </row>
        <row r="17">
          <cell r="B17" t="str">
            <v>SB</v>
          </cell>
          <cell r="C17" t="str">
            <v>14.09.2018</v>
          </cell>
          <cell r="D17">
            <v>0.67986111111111114</v>
          </cell>
          <cell r="E17" t="str">
            <v xml:space="preserve">132kV Banjari-Dehri T/L </v>
          </cell>
          <cell r="F17" t="str">
            <v>14.09.2018</v>
          </cell>
          <cell r="G17">
            <v>0.75347222222222221</v>
          </cell>
          <cell r="H17">
            <v>7.3611111111111072E-2</v>
          </cell>
        </row>
        <row r="18">
          <cell r="B18" t="str">
            <v>SB</v>
          </cell>
          <cell r="C18" t="str">
            <v>15.09.2018</v>
          </cell>
          <cell r="D18">
            <v>0.33333333333333331</v>
          </cell>
          <cell r="E18" t="str">
            <v xml:space="preserve">132kV Banjari-Dehri T/L </v>
          </cell>
          <cell r="F18" t="str">
            <v>15.09.2018</v>
          </cell>
          <cell r="G18">
            <v>0.53819444444444442</v>
          </cell>
          <cell r="H18">
            <v>0.2048611111111111</v>
          </cell>
        </row>
        <row r="19">
          <cell r="A19" t="str">
            <v>D3</v>
          </cell>
          <cell r="F19" t="str">
            <v>TOTAL =</v>
          </cell>
          <cell r="H19">
            <v>0.27847222222222218</v>
          </cell>
          <cell r="I19">
            <v>6.6833333333333336</v>
          </cell>
        </row>
        <row r="20">
          <cell r="B20" t="str">
            <v>SB</v>
          </cell>
          <cell r="C20" t="str">
            <v>07.09.2018</v>
          </cell>
          <cell r="D20">
            <v>0.74375000000000002</v>
          </cell>
          <cell r="E20" t="str">
            <v>132 kV Pusauli- Sasaram T/L</v>
          </cell>
          <cell r="F20" t="str">
            <v>07.09.2018</v>
          </cell>
          <cell r="G20">
            <v>0.75694444444444453</v>
          </cell>
          <cell r="H20">
            <v>1.3194444444444509E-2</v>
          </cell>
        </row>
        <row r="21">
          <cell r="A21" t="str">
            <v>D30</v>
          </cell>
          <cell r="F21" t="str">
            <v>TOTAL =</v>
          </cell>
          <cell r="H21">
            <v>1.3194444444444509E-2</v>
          </cell>
          <cell r="I21">
            <v>0.31666666666666665</v>
          </cell>
        </row>
        <row r="22">
          <cell r="B22" t="str">
            <v>SB</v>
          </cell>
          <cell r="C22" t="str">
            <v>07.09.2018</v>
          </cell>
          <cell r="D22">
            <v>0.70833333333333337</v>
          </cell>
          <cell r="E22" t="str">
            <v>132 kV Pusauli- Kudra TSS T/L</v>
          </cell>
          <cell r="F22" t="str">
            <v>07.09.2018</v>
          </cell>
          <cell r="G22">
            <v>0.72916666666666663</v>
          </cell>
          <cell r="H22">
            <v>2.0833333333333259E-2</v>
          </cell>
        </row>
        <row r="23">
          <cell r="A23" t="str">
            <v>D31</v>
          </cell>
          <cell r="F23" t="str">
            <v>TOTAL =</v>
          </cell>
          <cell r="H23">
            <v>2.0833333333333259E-2</v>
          </cell>
          <cell r="I23">
            <v>0.5</v>
          </cell>
        </row>
        <row r="24">
          <cell r="B24" t="str">
            <v>SB</v>
          </cell>
          <cell r="C24" t="str">
            <v>27.09.2018</v>
          </cell>
          <cell r="D24">
            <v>0.40625</v>
          </cell>
          <cell r="E24" t="str">
            <v>132KV Koshas- Pusauli T/L</v>
          </cell>
          <cell r="F24" t="str">
            <v>27.09.2018</v>
          </cell>
          <cell r="G24">
            <v>0.44444444444444442</v>
          </cell>
          <cell r="H24">
            <v>3.819444444444442E-2</v>
          </cell>
        </row>
        <row r="25">
          <cell r="A25" t="str">
            <v>D37</v>
          </cell>
          <cell r="F25" t="str">
            <v>TOTAL =</v>
          </cell>
          <cell r="H25">
            <v>3.819444444444442E-2</v>
          </cell>
          <cell r="I25">
            <v>0.91666666666666663</v>
          </cell>
        </row>
        <row r="26">
          <cell r="B26" t="str">
            <v>SB</v>
          </cell>
          <cell r="C26" t="str">
            <v>12.09.2018</v>
          </cell>
          <cell r="D26">
            <v>0.375</v>
          </cell>
          <cell r="E26" t="str">
            <v>132KV Sasaram -Banjari Ckt2 T/L</v>
          </cell>
          <cell r="F26" t="str">
            <v>12.09.2018</v>
          </cell>
          <cell r="G26">
            <v>0.59375</v>
          </cell>
          <cell r="H26">
            <v>0.21875</v>
          </cell>
        </row>
        <row r="27">
          <cell r="A27" t="str">
            <v>D6</v>
          </cell>
          <cell r="F27" t="str">
            <v>TOTAL =</v>
          </cell>
          <cell r="H27">
            <v>0.21875</v>
          </cell>
          <cell r="I27">
            <v>5.25</v>
          </cell>
        </row>
        <row r="28">
          <cell r="B28" t="str">
            <v>SB</v>
          </cell>
          <cell r="C28" t="str">
            <v>15.09.2018</v>
          </cell>
          <cell r="D28">
            <v>0.47916666666666669</v>
          </cell>
          <cell r="E28" t="str">
            <v xml:space="preserve">132KV Gaya-Sonenagar T/L </v>
          </cell>
          <cell r="F28" t="str">
            <v>15.09.2018</v>
          </cell>
          <cell r="G28">
            <v>0.63194444444444442</v>
          </cell>
          <cell r="H28">
            <v>0.15277777777777773</v>
          </cell>
        </row>
        <row r="29">
          <cell r="A29" t="str">
            <v>DG1</v>
          </cell>
          <cell r="F29" t="str">
            <v>TOTAL =</v>
          </cell>
          <cell r="H29">
            <v>0.15277777777777773</v>
          </cell>
          <cell r="I29">
            <v>3.6666666666666665</v>
          </cell>
        </row>
        <row r="30">
          <cell r="B30" t="str">
            <v>SB</v>
          </cell>
          <cell r="C30" t="str">
            <v>12.09.2018</v>
          </cell>
          <cell r="D30">
            <v>0.41666666666666669</v>
          </cell>
          <cell r="E30" t="str">
            <v>132KV Bodhgaya-Chandauti ckt-01 T/L</v>
          </cell>
          <cell r="F30" t="str">
            <v>12.09.2018</v>
          </cell>
          <cell r="G30">
            <v>0.47361111111111115</v>
          </cell>
          <cell r="H30">
            <v>5.6944444444444464E-2</v>
          </cell>
        </row>
        <row r="31">
          <cell r="B31" t="str">
            <v>SB</v>
          </cell>
          <cell r="C31" t="str">
            <v>12.09.2018</v>
          </cell>
          <cell r="D31">
            <v>0.46875</v>
          </cell>
          <cell r="E31" t="str">
            <v>132KV Bodhgaya-Chandauti ckt-02  T/L</v>
          </cell>
          <cell r="F31" t="str">
            <v>12.09.2018</v>
          </cell>
          <cell r="G31">
            <v>0.52083333333333337</v>
          </cell>
          <cell r="H31">
            <v>5.208333333333337E-2</v>
          </cell>
        </row>
        <row r="32">
          <cell r="A32" t="str">
            <v>G1</v>
          </cell>
          <cell r="F32" t="str">
            <v>TOTAL =</v>
          </cell>
          <cell r="H32">
            <v>0.10902777777777783</v>
          </cell>
          <cell r="I32">
            <v>2.6166666666666667</v>
          </cell>
        </row>
        <row r="33">
          <cell r="B33" t="str">
            <v>SB</v>
          </cell>
          <cell r="C33" t="str">
            <v>12.09.2018</v>
          </cell>
          <cell r="D33">
            <v>0.52083333333333337</v>
          </cell>
          <cell r="E33" t="str">
            <v>132KV Bodhgaya-Chandauti ckt-03  T/L</v>
          </cell>
          <cell r="F33" t="str">
            <v>12.09.2018</v>
          </cell>
          <cell r="G33">
            <v>0.55694444444444446</v>
          </cell>
          <cell r="H33">
            <v>3.6111111111111094E-2</v>
          </cell>
        </row>
        <row r="34">
          <cell r="B34" t="str">
            <v>SB</v>
          </cell>
          <cell r="C34" t="str">
            <v>12.09.2018</v>
          </cell>
          <cell r="D34">
            <v>0.59375</v>
          </cell>
          <cell r="E34" t="str">
            <v>132KV Bodhgaya-Chandauti ckt-04  T/L</v>
          </cell>
          <cell r="F34" t="str">
            <v>12.09.2018</v>
          </cell>
          <cell r="G34">
            <v>0.625</v>
          </cell>
          <cell r="H34">
            <v>3.125E-2</v>
          </cell>
        </row>
        <row r="35">
          <cell r="B35" t="str">
            <v>SB</v>
          </cell>
          <cell r="C35" t="str">
            <v>15.09.2018</v>
          </cell>
          <cell r="D35">
            <v>0.52083333333333337</v>
          </cell>
          <cell r="E35" t="str">
            <v>132KV Gaya-Bodhgaya Ckt-2 T/L</v>
          </cell>
          <cell r="F35" t="str">
            <v>15.09.2018</v>
          </cell>
          <cell r="G35">
            <v>0.5708333333333333</v>
          </cell>
          <cell r="H35">
            <v>4.9999999999999933E-2</v>
          </cell>
        </row>
        <row r="36">
          <cell r="A36" t="str">
            <v>G2</v>
          </cell>
          <cell r="F36" t="str">
            <v>TOTAL =</v>
          </cell>
          <cell r="H36">
            <v>8.6111111111111027E-2</v>
          </cell>
          <cell r="I36">
            <v>2.0666666666666669</v>
          </cell>
        </row>
        <row r="37">
          <cell r="B37" t="str">
            <v>SB</v>
          </cell>
          <cell r="C37" t="str">
            <v>07.09.2018</v>
          </cell>
          <cell r="D37">
            <v>0.46527777777777773</v>
          </cell>
          <cell r="E37" t="str">
            <v xml:space="preserve">132 KV Sipara- Chandauti T/L </v>
          </cell>
          <cell r="F37" t="str">
            <v>07.09.2018</v>
          </cell>
          <cell r="G37">
            <v>0.73402777777777783</v>
          </cell>
          <cell r="H37">
            <v>0.2687500000000001</v>
          </cell>
        </row>
        <row r="38">
          <cell r="B38" t="str">
            <v>SB</v>
          </cell>
          <cell r="C38" t="str">
            <v>14.09.2018</v>
          </cell>
          <cell r="D38">
            <v>0.29166666666666669</v>
          </cell>
          <cell r="E38" t="str">
            <v xml:space="preserve">132kV Gaya-Sipara Ckt2 T/L </v>
          </cell>
          <cell r="F38" t="str">
            <v>14.09.2018</v>
          </cell>
          <cell r="G38">
            <v>0.41666666666666669</v>
          </cell>
          <cell r="H38">
            <v>0.125</v>
          </cell>
        </row>
        <row r="39">
          <cell r="A39" t="str">
            <v>GP1</v>
          </cell>
          <cell r="F39" t="str">
            <v>TOTAL =</v>
          </cell>
          <cell r="H39">
            <v>0.3937500000000001</v>
          </cell>
          <cell r="I39">
            <v>9.4499999999999993</v>
          </cell>
        </row>
        <row r="40">
          <cell r="B40" t="str">
            <v>SB</v>
          </cell>
          <cell r="C40" t="str">
            <v>07.09.2018</v>
          </cell>
          <cell r="D40">
            <v>0.46527777777777773</v>
          </cell>
          <cell r="E40" t="str">
            <v xml:space="preserve">132kV Masaudhi- Jahanabad T/L </v>
          </cell>
          <cell r="F40" t="str">
            <v>07.09.2018</v>
          </cell>
          <cell r="G40">
            <v>0.73402777777777783</v>
          </cell>
          <cell r="H40">
            <v>0.2687500000000001</v>
          </cell>
        </row>
        <row r="41">
          <cell r="A41" t="str">
            <v>GP2</v>
          </cell>
          <cell r="F41" t="str">
            <v>TOTAL =</v>
          </cell>
          <cell r="H41">
            <v>0.2687500000000001</v>
          </cell>
          <cell r="I41">
            <v>6.45</v>
          </cell>
        </row>
        <row r="42">
          <cell r="B42" t="str">
            <v>SB</v>
          </cell>
          <cell r="C42" t="str">
            <v>19.09.2018</v>
          </cell>
          <cell r="D42">
            <v>0.82986111111111116</v>
          </cell>
          <cell r="E42" t="str">
            <v>132KV Banka PG -Banka Ckt-I T/L</v>
          </cell>
          <cell r="F42" t="str">
            <v>20.09.2018</v>
          </cell>
          <cell r="G42">
            <v>0.55208333333333337</v>
          </cell>
          <cell r="H42">
            <v>0.72222222222222221</v>
          </cell>
        </row>
        <row r="43">
          <cell r="A43" t="str">
            <v>H12</v>
          </cell>
          <cell r="F43" t="str">
            <v>TOTAL =</v>
          </cell>
          <cell r="H43">
            <v>0.72222222222222221</v>
          </cell>
          <cell r="I43">
            <v>17.333333333333332</v>
          </cell>
        </row>
        <row r="44">
          <cell r="B44" t="str">
            <v>SB</v>
          </cell>
          <cell r="C44" t="str">
            <v>03.09.2018</v>
          </cell>
          <cell r="D44">
            <v>0.29166666666666669</v>
          </cell>
          <cell r="E44" t="str">
            <v>132kV Tarapur- jamalpur T/L</v>
          </cell>
          <cell r="F44" t="str">
            <v>03.09.2018</v>
          </cell>
          <cell r="G44">
            <v>0.77430555555555547</v>
          </cell>
          <cell r="H44">
            <v>0.48263888888888878</v>
          </cell>
        </row>
        <row r="45">
          <cell r="B45" t="str">
            <v>SB</v>
          </cell>
          <cell r="C45" t="str">
            <v>03.09.2018</v>
          </cell>
          <cell r="D45">
            <v>0.29166666666666669</v>
          </cell>
          <cell r="E45" t="str">
            <v>132kV Tarapur- jamalpur T/L</v>
          </cell>
          <cell r="F45" t="str">
            <v>03.09.2018</v>
          </cell>
          <cell r="G45">
            <v>0.77430555555555547</v>
          </cell>
          <cell r="H45">
            <v>0.48263888888888878</v>
          </cell>
        </row>
        <row r="46">
          <cell r="A46" t="str">
            <v>H2</v>
          </cell>
          <cell r="F46" t="str">
            <v>TOTAL =</v>
          </cell>
          <cell r="H46">
            <v>0.96527777777777757</v>
          </cell>
          <cell r="I46">
            <v>23.166666666666668</v>
          </cell>
        </row>
        <row r="47">
          <cell r="B47" t="str">
            <v>SB</v>
          </cell>
          <cell r="C47" t="str">
            <v>16.09.2018</v>
          </cell>
          <cell r="D47">
            <v>0.375</v>
          </cell>
          <cell r="E47" t="str">
            <v> 132KV NTPC(Kahalgaon) -Kahalgaon T/L</v>
          </cell>
          <cell r="F47" t="str">
            <v>16.09.2018</v>
          </cell>
          <cell r="G47">
            <v>0.58333333333333337</v>
          </cell>
          <cell r="H47">
            <v>0.20833333333333337</v>
          </cell>
        </row>
        <row r="48">
          <cell r="B48" t="str">
            <v>SB</v>
          </cell>
          <cell r="C48" t="str">
            <v>27.09.2018</v>
          </cell>
          <cell r="D48">
            <v>0.45277777777777778</v>
          </cell>
          <cell r="E48" t="str">
            <v xml:space="preserve"> 132KV NTPC (KAHALGAON) -KAHALGAON </v>
          </cell>
          <cell r="F48" t="str">
            <v>27.09.2018</v>
          </cell>
          <cell r="G48">
            <v>0.78125</v>
          </cell>
          <cell r="H48">
            <v>0.32847222222222222</v>
          </cell>
        </row>
        <row r="49">
          <cell r="A49" t="str">
            <v>H7</v>
          </cell>
          <cell r="F49" t="str">
            <v>TOTAL =</v>
          </cell>
          <cell r="H49">
            <v>0.53680555555555554</v>
          </cell>
          <cell r="I49">
            <v>12.883333333333333</v>
          </cell>
        </row>
        <row r="50">
          <cell r="B50" t="str">
            <v>SB</v>
          </cell>
          <cell r="C50" t="str">
            <v>14.09.2018</v>
          </cell>
          <cell r="D50">
            <v>0.29166666666666669</v>
          </cell>
          <cell r="E50" t="str">
            <v>132KV Jakkanpur-Sipara Ckt 1  T/L </v>
          </cell>
          <cell r="F50" t="str">
            <v>14.09.2018</v>
          </cell>
          <cell r="G50">
            <v>0.44791666666666669</v>
          </cell>
          <cell r="H50">
            <v>0.15625</v>
          </cell>
        </row>
        <row r="51">
          <cell r="B51" t="str">
            <v>SB</v>
          </cell>
          <cell r="C51" t="str">
            <v>14.09.2018</v>
          </cell>
          <cell r="D51">
            <v>0.29166666666666669</v>
          </cell>
          <cell r="E51" t="str">
            <v>132KV Jakkanpur-Sipara Ckt 2  T/L</v>
          </cell>
          <cell r="F51" t="str">
            <v>14.09.2018</v>
          </cell>
          <cell r="G51">
            <v>0.45555555555555555</v>
          </cell>
          <cell r="H51">
            <v>0.16388888888888886</v>
          </cell>
        </row>
        <row r="52">
          <cell r="A52" t="str">
            <v>P13</v>
          </cell>
          <cell r="F52" t="str">
            <v>TOTAL =</v>
          </cell>
          <cell r="H52">
            <v>0.32013888888888886</v>
          </cell>
          <cell r="I52">
            <v>7.6833333333333336</v>
          </cell>
        </row>
        <row r="53">
          <cell r="B53" t="str">
            <v>SB</v>
          </cell>
          <cell r="C53" t="str">
            <v>18.09.2018</v>
          </cell>
          <cell r="D53">
            <v>0.49652777777777773</v>
          </cell>
          <cell r="E53" t="str">
            <v>132KV Fatuha-Gaighat T/L</v>
          </cell>
          <cell r="F53" t="str">
            <v>18.09.2018</v>
          </cell>
          <cell r="G53">
            <v>0.56944444444444442</v>
          </cell>
          <cell r="H53">
            <v>7.2916666666666685E-2</v>
          </cell>
        </row>
        <row r="54">
          <cell r="B54" t="str">
            <v>SB</v>
          </cell>
          <cell r="C54" t="str">
            <v>25.09.2018</v>
          </cell>
          <cell r="D54">
            <v>0.37847222222222227</v>
          </cell>
          <cell r="E54" t="str">
            <v>132KV Fatuha-Gaighat T/L</v>
          </cell>
          <cell r="F54" t="str">
            <v>25.09.2018</v>
          </cell>
          <cell r="G54">
            <v>0.62430555555555556</v>
          </cell>
          <cell r="H54">
            <v>0.24583333333333329</v>
          </cell>
        </row>
        <row r="55">
          <cell r="A55" t="str">
            <v>P6</v>
          </cell>
          <cell r="F55" t="str">
            <v>TOTAL =</v>
          </cell>
          <cell r="H55">
            <v>0.31874999999999998</v>
          </cell>
          <cell r="I55">
            <v>7.65</v>
          </cell>
        </row>
      </sheetData>
      <sheetData sheetId="8">
        <row r="5">
          <cell r="A5" t="str">
            <v>M10</v>
          </cell>
          <cell r="F5" t="str">
            <v>TOTAL =</v>
          </cell>
          <cell r="H5">
            <v>0.26388888888888878</v>
          </cell>
          <cell r="I5">
            <v>6.333333333333333</v>
          </cell>
        </row>
        <row r="6">
          <cell r="B6" t="str">
            <v>NB</v>
          </cell>
          <cell r="C6" t="str">
            <v>07.09.2018</v>
          </cell>
          <cell r="D6">
            <v>0.40972222222222227</v>
          </cell>
          <cell r="E6" t="str">
            <v>132kV Jandaha-Samastipur T/L</v>
          </cell>
          <cell r="F6" t="str">
            <v>08.09.2018</v>
          </cell>
          <cell r="G6">
            <v>0.75694444444444453</v>
          </cell>
          <cell r="H6">
            <v>1.3472222222222223</v>
          </cell>
        </row>
        <row r="7">
          <cell r="B7" t="str">
            <v>NB</v>
          </cell>
          <cell r="C7" t="str">
            <v>08.09.2018</v>
          </cell>
          <cell r="D7">
            <v>0.3888888888888889</v>
          </cell>
          <cell r="E7" t="str">
            <v>132KV jandaha- samstipur T/L</v>
          </cell>
          <cell r="F7" t="str">
            <v>08.09.2018</v>
          </cell>
          <cell r="G7">
            <v>0.75694444444444453</v>
          </cell>
          <cell r="H7">
            <v>0.36805555555555564</v>
          </cell>
        </row>
        <row r="8">
          <cell r="B8" t="str">
            <v>NB</v>
          </cell>
          <cell r="C8" t="str">
            <v>09.09.2018</v>
          </cell>
          <cell r="D8">
            <v>0.84722222222222221</v>
          </cell>
          <cell r="E8" t="str">
            <v>132KV Jandaha-Samastipur T/L</v>
          </cell>
          <cell r="F8" t="str">
            <v>10.09.2018</v>
          </cell>
          <cell r="G8">
            <v>0.49305555555555558</v>
          </cell>
          <cell r="H8">
            <v>0.64583333333333337</v>
          </cell>
        </row>
        <row r="9">
          <cell r="A9" t="str">
            <v>M11</v>
          </cell>
          <cell r="F9" t="str">
            <v>TOTAL =</v>
          </cell>
          <cell r="H9">
            <v>2.3611111111111112</v>
          </cell>
          <cell r="I9">
            <v>56.666666666666664</v>
          </cell>
        </row>
        <row r="10">
          <cell r="B10" t="str">
            <v>NB</v>
          </cell>
          <cell r="C10" t="str">
            <v>19.09.2018</v>
          </cell>
          <cell r="D10">
            <v>0.27083333333333331</v>
          </cell>
          <cell r="E10" t="str">
            <v>132KV Hajipur-Chhapra  T/L</v>
          </cell>
          <cell r="F10" t="str">
            <v>19.09.2018</v>
          </cell>
          <cell r="G10">
            <v>0.76736111111111116</v>
          </cell>
          <cell r="H10">
            <v>0.49652777777777785</v>
          </cell>
        </row>
        <row r="11">
          <cell r="A11" t="str">
            <v>M13</v>
          </cell>
          <cell r="F11" t="str">
            <v>TOTAL =</v>
          </cell>
          <cell r="H11">
            <v>0.49652777777777785</v>
          </cell>
          <cell r="I11">
            <v>11.916666666666666</v>
          </cell>
        </row>
        <row r="12">
          <cell r="B12" t="str">
            <v>NB</v>
          </cell>
          <cell r="C12" t="str">
            <v>08.09.2018</v>
          </cell>
          <cell r="D12">
            <v>0.72222222222222221</v>
          </cell>
          <cell r="E12" t="str">
            <v xml:space="preserve">132KV Muzzafarpur- Vaishali ckt-1  T/L </v>
          </cell>
          <cell r="F12" t="str">
            <v>08.09.2018</v>
          </cell>
          <cell r="G12">
            <v>0.91666666666666663</v>
          </cell>
          <cell r="H12">
            <v>0.19444444444444442</v>
          </cell>
        </row>
        <row r="13">
          <cell r="A13" t="str">
            <v>M15</v>
          </cell>
          <cell r="F13" t="str">
            <v>TOTAL =</v>
          </cell>
          <cell r="H13">
            <v>0.19444444444444442</v>
          </cell>
          <cell r="I13">
            <v>4.666666666666667</v>
          </cell>
        </row>
        <row r="14">
          <cell r="B14" t="str">
            <v>NB</v>
          </cell>
          <cell r="C14" t="str">
            <v>05.09.2018</v>
          </cell>
          <cell r="D14">
            <v>0.54166666666666663</v>
          </cell>
          <cell r="E14" t="str">
            <v xml:space="preserve">132KV Siwan-chhapra T/L </v>
          </cell>
          <cell r="F14" t="str">
            <v>05.09.2018</v>
          </cell>
          <cell r="G14">
            <v>0.67083333333333339</v>
          </cell>
          <cell r="H14">
            <v>0.12916666666666676</v>
          </cell>
        </row>
        <row r="15">
          <cell r="B15" t="str">
            <v>NB</v>
          </cell>
          <cell r="C15" t="str">
            <v>13.09.2018</v>
          </cell>
          <cell r="D15">
            <v>0.45833333333333331</v>
          </cell>
          <cell r="E15" t="str">
            <v>132KV chapra-siwan T/L</v>
          </cell>
          <cell r="F15" t="str">
            <v>13.09.2018</v>
          </cell>
          <cell r="G15">
            <v>0.5805555555555556</v>
          </cell>
          <cell r="H15">
            <v>0.12222222222222229</v>
          </cell>
        </row>
        <row r="16">
          <cell r="A16" t="str">
            <v>M17</v>
          </cell>
          <cell r="F16" t="str">
            <v>TOTAL =</v>
          </cell>
          <cell r="H16">
            <v>0.25138888888888905</v>
          </cell>
          <cell r="I16">
            <v>6.0333333333333332</v>
          </cell>
        </row>
        <row r="17">
          <cell r="B17" t="str">
            <v>NB</v>
          </cell>
          <cell r="C17" t="str">
            <v>20.09.2018</v>
          </cell>
          <cell r="D17">
            <v>0.59791666666666665</v>
          </cell>
          <cell r="E17" t="str">
            <v>132KV MTPS-Samastipur ckt2 T/L</v>
          </cell>
          <cell r="F17" t="str">
            <v>21.09.2018</v>
          </cell>
          <cell r="G17">
            <v>0.54513888888888895</v>
          </cell>
          <cell r="H17">
            <v>0.9472222222222223</v>
          </cell>
        </row>
        <row r="18">
          <cell r="A18" t="str">
            <v>M2</v>
          </cell>
          <cell r="F18" t="str">
            <v>TOTAL =</v>
          </cell>
          <cell r="H18">
            <v>0.9472222222222223</v>
          </cell>
          <cell r="I18">
            <v>22.733333333333334</v>
          </cell>
        </row>
        <row r="19">
          <cell r="B19" t="str">
            <v>NB</v>
          </cell>
          <cell r="C19" t="str">
            <v>12.09.2018</v>
          </cell>
          <cell r="D19">
            <v>0.67013888888888884</v>
          </cell>
          <cell r="E19" t="str">
            <v>132 KV Motipur-Motihari T/L</v>
          </cell>
          <cell r="F19" t="str">
            <v>12.09.2018</v>
          </cell>
          <cell r="G19">
            <v>0.73958333333333337</v>
          </cell>
          <cell r="H19">
            <v>6.9444444444444531E-2</v>
          </cell>
        </row>
        <row r="20">
          <cell r="A20" t="str">
            <v>M24</v>
          </cell>
          <cell r="F20" t="str">
            <v>TOTAL =</v>
          </cell>
          <cell r="H20">
            <v>6.9444444444444531E-2</v>
          </cell>
          <cell r="I20">
            <v>1.6666666666666665</v>
          </cell>
        </row>
        <row r="21">
          <cell r="B21" t="str">
            <v>NB</v>
          </cell>
          <cell r="C21" t="str">
            <v>01.09.2018</v>
          </cell>
          <cell r="D21">
            <v>0.54166666666666663</v>
          </cell>
          <cell r="E21" t="str">
            <v>132KV Ramnagar-Narkatiyaganj sugar mill T/L</v>
          </cell>
          <cell r="F21" t="str">
            <v>01.09.2018</v>
          </cell>
          <cell r="G21">
            <v>0.82291666666666663</v>
          </cell>
          <cell r="H21">
            <v>0.28125</v>
          </cell>
        </row>
        <row r="22">
          <cell r="B22" t="str">
            <v>NB</v>
          </cell>
          <cell r="C22" t="str">
            <v>28.09.2018</v>
          </cell>
          <cell r="D22">
            <v>0.41666666666666669</v>
          </cell>
          <cell r="E22" t="str">
            <v xml:space="preserve">132KV Narkatiyaganj-Ramnagar  T/L </v>
          </cell>
          <cell r="F22" t="str">
            <v>28.09.2018</v>
          </cell>
          <cell r="G22">
            <v>0.52430555555555558</v>
          </cell>
          <cell r="H22">
            <v>0.1076388888888889</v>
          </cell>
        </row>
        <row r="23">
          <cell r="A23" t="str">
            <v>M27</v>
          </cell>
          <cell r="F23" t="str">
            <v>TOTAL =</v>
          </cell>
          <cell r="H23">
            <v>0.3888888888888889</v>
          </cell>
          <cell r="I23">
            <v>9.3333333333333339</v>
          </cell>
        </row>
        <row r="24">
          <cell r="B24" t="str">
            <v>NB</v>
          </cell>
          <cell r="C24" t="str">
            <v>01.09.2018</v>
          </cell>
          <cell r="D24">
            <v>0.38541666666666669</v>
          </cell>
          <cell r="E24" t="str">
            <v>132 KV Bettia-Raxaul ckt 2</v>
          </cell>
          <cell r="F24" t="str">
            <v>01.09.2018</v>
          </cell>
          <cell r="G24">
            <v>0.58333333333333337</v>
          </cell>
          <cell r="H24">
            <v>0.19791666666666669</v>
          </cell>
        </row>
        <row r="25">
          <cell r="A25" t="str">
            <v>M28</v>
          </cell>
          <cell r="F25" t="str">
            <v>TOTAL =</v>
          </cell>
          <cell r="H25">
            <v>0.19791666666666669</v>
          </cell>
          <cell r="I25">
            <v>4.75</v>
          </cell>
        </row>
        <row r="26">
          <cell r="B26" t="str">
            <v>NB</v>
          </cell>
          <cell r="C26" t="str">
            <v>22.09.2018</v>
          </cell>
          <cell r="D26">
            <v>0.31944444444444448</v>
          </cell>
          <cell r="E26" t="str">
            <v>132KV Sitamarhi-Runnisaidpur T/L</v>
          </cell>
          <cell r="F26" t="str">
            <v>23.09.2018</v>
          </cell>
          <cell r="G26">
            <v>0.75277777777777777</v>
          </cell>
          <cell r="H26">
            <v>1.4333333333333333</v>
          </cell>
        </row>
        <row r="27">
          <cell r="A27" t="str">
            <v>M34</v>
          </cell>
          <cell r="F27" t="str">
            <v>TOTAL =</v>
          </cell>
          <cell r="H27">
            <v>1.4333333333333333</v>
          </cell>
          <cell r="I27">
            <v>34.4</v>
          </cell>
        </row>
        <row r="28">
          <cell r="B28" t="str">
            <v>NB</v>
          </cell>
          <cell r="C28" t="str">
            <v>01.09.2018</v>
          </cell>
          <cell r="D28">
            <v>0.625</v>
          </cell>
          <cell r="E28" t="str">
            <v xml:space="preserve">132 KV SKMCH-Belsand T/L </v>
          </cell>
          <cell r="F28" t="str">
            <v>01.09.2018</v>
          </cell>
          <cell r="G28">
            <v>0.77083333333333337</v>
          </cell>
          <cell r="H28">
            <v>0.14583333333333337</v>
          </cell>
        </row>
        <row r="29">
          <cell r="B29" t="str">
            <v>NB</v>
          </cell>
          <cell r="C29" t="str">
            <v>12.09.2018</v>
          </cell>
          <cell r="D29">
            <v>0.375</v>
          </cell>
          <cell r="E29" t="str">
            <v>132 KV SKMCH-Belsand T/L</v>
          </cell>
          <cell r="F29" t="str">
            <v>12.09.2018</v>
          </cell>
          <cell r="G29">
            <v>0.50694444444444442</v>
          </cell>
          <cell r="H29">
            <v>0.13194444444444442</v>
          </cell>
        </row>
        <row r="30">
          <cell r="A30" t="str">
            <v>M35</v>
          </cell>
          <cell r="F30" t="str">
            <v>TOTAL =</v>
          </cell>
          <cell r="H30">
            <v>0.27777777777777779</v>
          </cell>
          <cell r="I30">
            <v>6.666666666666667</v>
          </cell>
        </row>
        <row r="31">
          <cell r="B31" t="str">
            <v>NB</v>
          </cell>
          <cell r="C31" t="str">
            <v>12.09.2018</v>
          </cell>
          <cell r="D31">
            <v>0.625</v>
          </cell>
          <cell r="E31" t="str">
            <v>132kV MTPS- SKMCH Ckt-2 T/L</v>
          </cell>
          <cell r="F31" t="str">
            <v>12.09.2018</v>
          </cell>
          <cell r="G31">
            <v>0.7416666666666667</v>
          </cell>
          <cell r="H31">
            <v>0.1166666666666667</v>
          </cell>
        </row>
        <row r="32">
          <cell r="A32" t="str">
            <v>M37</v>
          </cell>
          <cell r="F32" t="str">
            <v>TOTAL =</v>
          </cell>
          <cell r="H32">
            <v>0.1166666666666667</v>
          </cell>
          <cell r="I32">
            <v>2.8</v>
          </cell>
        </row>
        <row r="33">
          <cell r="B33" t="str">
            <v>NB</v>
          </cell>
          <cell r="C33" t="str">
            <v>28.09.2018</v>
          </cell>
          <cell r="D33">
            <v>0.42152777777777778</v>
          </cell>
          <cell r="E33" t="str">
            <v>132 KV MTPS-Muzaffarpur ckt 2</v>
          </cell>
          <cell r="F33" t="str">
            <v>28.09.2018</v>
          </cell>
          <cell r="G33">
            <v>0.51736111111111105</v>
          </cell>
          <cell r="H33">
            <v>9.583333333333327E-2</v>
          </cell>
        </row>
        <row r="34">
          <cell r="A34" t="str">
            <v>M4</v>
          </cell>
          <cell r="F34" t="str">
            <v>TOTAL =</v>
          </cell>
          <cell r="H34">
            <v>9.583333333333327E-2</v>
          </cell>
          <cell r="I34">
            <v>2.2999999999999998</v>
          </cell>
        </row>
        <row r="35">
          <cell r="B35" t="str">
            <v>NB</v>
          </cell>
          <cell r="C35" t="str">
            <v>09.09.2018</v>
          </cell>
          <cell r="D35">
            <v>0.63888888888888895</v>
          </cell>
          <cell r="E35" t="str">
            <v>132KV Jainagar-Phoolparas ckt 1 T/L</v>
          </cell>
          <cell r="F35" t="str">
            <v>09.09.2018</v>
          </cell>
          <cell r="G35">
            <v>0.83333333333333337</v>
          </cell>
          <cell r="H35">
            <v>0.19444444444444442</v>
          </cell>
        </row>
        <row r="36">
          <cell r="A36" t="str">
            <v>M47</v>
          </cell>
          <cell r="F36" t="str">
            <v>TOTAL =</v>
          </cell>
          <cell r="H36">
            <v>0.19444444444444442</v>
          </cell>
          <cell r="I36">
            <v>4.666666666666667</v>
          </cell>
        </row>
        <row r="37">
          <cell r="B37" t="str">
            <v>NB</v>
          </cell>
          <cell r="C37" t="str">
            <v>05.09.2018</v>
          </cell>
          <cell r="D37">
            <v>0.44444444444444442</v>
          </cell>
          <cell r="E37" t="str">
            <v>132KV Darbhanga-Gangawara T/L</v>
          </cell>
          <cell r="F37" t="str">
            <v>05.09.2018</v>
          </cell>
          <cell r="G37">
            <v>0.74305555555555547</v>
          </cell>
          <cell r="H37">
            <v>0.29861111111111105</v>
          </cell>
        </row>
        <row r="38">
          <cell r="A38" t="str">
            <v>M51</v>
          </cell>
          <cell r="F38" t="str">
            <v>TOTAL =</v>
          </cell>
          <cell r="H38">
            <v>0.29861111111111105</v>
          </cell>
          <cell r="I38">
            <v>7.166666666666667</v>
          </cell>
        </row>
        <row r="39">
          <cell r="B39" t="str">
            <v>NB</v>
          </cell>
          <cell r="C39" t="str">
            <v>23.09.2018</v>
          </cell>
          <cell r="D39">
            <v>0.46180555555555558</v>
          </cell>
          <cell r="E39" t="str">
            <v>132kV Musahari-Skmch ckt-1 T/L</v>
          </cell>
          <cell r="F39" t="str">
            <v>23.09.2018</v>
          </cell>
          <cell r="G39">
            <v>0.51111111111111118</v>
          </cell>
          <cell r="H39">
            <v>4.9305555555555602E-2</v>
          </cell>
        </row>
        <row r="40">
          <cell r="A40" t="str">
            <v>M56</v>
          </cell>
          <cell r="F40" t="str">
            <v>TOTAL =</v>
          </cell>
          <cell r="H40">
            <v>4.9305555555555602E-2</v>
          </cell>
          <cell r="I40">
            <v>1.1833333333333333</v>
          </cell>
        </row>
        <row r="41">
          <cell r="B41" t="str">
            <v>NB</v>
          </cell>
          <cell r="C41" t="str">
            <v>01.09.2018</v>
          </cell>
          <cell r="D41">
            <v>0.45833333333333331</v>
          </cell>
          <cell r="E41" t="str">
            <v xml:space="preserve">132 KV MTPS-SKMCH ckt 1 T/L </v>
          </cell>
          <cell r="F41" t="str">
            <v>01.09.2018</v>
          </cell>
          <cell r="G41">
            <v>0.65972222222222221</v>
          </cell>
          <cell r="H41">
            <v>0.2013888888888889</v>
          </cell>
        </row>
        <row r="42">
          <cell r="A42" t="str">
            <v>M6</v>
          </cell>
          <cell r="F42" t="str">
            <v>TOTAL =</v>
          </cell>
          <cell r="H42">
            <v>0.2013888888888889</v>
          </cell>
          <cell r="I42">
            <v>4.833333333333333</v>
          </cell>
        </row>
        <row r="43">
          <cell r="B43" t="str">
            <v>NB</v>
          </cell>
          <cell r="C43" t="str">
            <v>12.09.2018</v>
          </cell>
          <cell r="D43">
            <v>0.58333333333333337</v>
          </cell>
          <cell r="E43" t="str">
            <v>132kV Darbhanga -samastipur T/L</v>
          </cell>
          <cell r="F43" t="str">
            <v>14.09.2018</v>
          </cell>
          <cell r="G43">
            <v>0.39583333333333331</v>
          </cell>
          <cell r="H43">
            <v>1.8125</v>
          </cell>
        </row>
        <row r="44">
          <cell r="A44" t="str">
            <v>M7</v>
          </cell>
          <cell r="F44" t="str">
            <v>TOTAL =</v>
          </cell>
          <cell r="H44">
            <v>1.8125</v>
          </cell>
          <cell r="I44">
            <v>43.5</v>
          </cell>
        </row>
        <row r="45">
          <cell r="B45" t="str">
            <v>NB</v>
          </cell>
          <cell r="C45" t="str">
            <v>19.09.2018</v>
          </cell>
          <cell r="D45">
            <v>0.38263888888888892</v>
          </cell>
          <cell r="E45" t="str">
            <v>132KV MTPS-Motihari ckt-1 T/L</v>
          </cell>
          <cell r="F45" t="str">
            <v>19.09.2018</v>
          </cell>
          <cell r="G45">
            <v>0.72222222222222221</v>
          </cell>
          <cell r="H45">
            <v>0.33958333333333329</v>
          </cell>
        </row>
        <row r="46">
          <cell r="B46" t="str">
            <v>NB</v>
          </cell>
          <cell r="C46" t="str">
            <v>22.09.2018</v>
          </cell>
          <cell r="D46">
            <v>0.69444444444444453</v>
          </cell>
          <cell r="E46" t="str">
            <v>132KV MTPS-Motihari  T/L</v>
          </cell>
          <cell r="F46" t="str">
            <v>22.09.2018</v>
          </cell>
          <cell r="G46">
            <v>0.73125000000000007</v>
          </cell>
          <cell r="H46">
            <v>3.6805555555555536E-2</v>
          </cell>
        </row>
        <row r="47">
          <cell r="A47" t="str">
            <v>M74</v>
          </cell>
          <cell r="F47" t="str">
            <v>TOTAL =</v>
          </cell>
          <cell r="H47">
            <v>0.37638888888888883</v>
          </cell>
          <cell r="I47">
            <v>9.0333333333333332</v>
          </cell>
        </row>
        <row r="48">
          <cell r="B48" t="str">
            <v>NB</v>
          </cell>
          <cell r="C48" t="str">
            <v>07.09.2018</v>
          </cell>
          <cell r="D48">
            <v>0.56458333333333333</v>
          </cell>
          <cell r="E48" t="str">
            <v>132KV DMTCL(M)-Raxaul CKT-1 T/L</v>
          </cell>
          <cell r="F48" t="str">
            <v>08.09.2018</v>
          </cell>
          <cell r="G48">
            <v>0.4680555555555555</v>
          </cell>
          <cell r="H48">
            <v>0.90347222222222223</v>
          </cell>
        </row>
        <row r="49">
          <cell r="B49" t="str">
            <v>NB</v>
          </cell>
          <cell r="C49" t="str">
            <v>15.09.2018</v>
          </cell>
          <cell r="D49">
            <v>0.6791666666666667</v>
          </cell>
          <cell r="E49" t="str">
            <v>132KV DMTCL(M) - Raxaul ckt-2 T/L</v>
          </cell>
          <cell r="F49" t="str">
            <v xml:space="preserve">16.09.2018
</v>
          </cell>
          <cell r="G49">
            <v>0.50208333333333333</v>
          </cell>
          <cell r="H49">
            <v>0.82291666666666663</v>
          </cell>
        </row>
        <row r="50">
          <cell r="A50" t="str">
            <v>M76</v>
          </cell>
          <cell r="F50" t="str">
            <v>TOTAL =</v>
          </cell>
          <cell r="H50">
            <v>1.7263888888888888</v>
          </cell>
          <cell r="I50">
            <v>41.43333333333333</v>
          </cell>
        </row>
        <row r="51">
          <cell r="B51" t="str">
            <v>NB</v>
          </cell>
          <cell r="C51" t="str">
            <v>10.09.2018</v>
          </cell>
          <cell r="D51">
            <v>0.47916666666666669</v>
          </cell>
          <cell r="E51" t="str">
            <v>132 KV Hajipur -Samastipur T/L</v>
          </cell>
          <cell r="F51" t="str">
            <v>12.09.2018</v>
          </cell>
          <cell r="G51">
            <v>0.40972222222222227</v>
          </cell>
          <cell r="H51">
            <v>1.9305555555555556</v>
          </cell>
        </row>
        <row r="52">
          <cell r="A52" t="str">
            <v>M8</v>
          </cell>
          <cell r="F52" t="str">
            <v>TOTAL =</v>
          </cell>
          <cell r="H52">
            <v>1.9305555555555556</v>
          </cell>
          <cell r="I52">
            <v>46.333333333333336</v>
          </cell>
        </row>
        <row r="53">
          <cell r="B53" t="str">
            <v>NB</v>
          </cell>
          <cell r="C53" t="str">
            <v>13.09.2018</v>
          </cell>
          <cell r="D53">
            <v>0.48194444444444445</v>
          </cell>
          <cell r="E53" t="str">
            <v xml:space="preserve">132kV Forbesganj- Kataiya  ckt-1 T/L </v>
          </cell>
          <cell r="F53" t="str">
            <v>13.09.2018</v>
          </cell>
          <cell r="G53">
            <v>0.69861111111111107</v>
          </cell>
          <cell r="H53">
            <v>0.21666666666666662</v>
          </cell>
        </row>
        <row r="54">
          <cell r="A54" t="str">
            <v>N13</v>
          </cell>
          <cell r="F54" t="str">
            <v>TOTAL =</v>
          </cell>
          <cell r="H54">
            <v>0.21666666666666662</v>
          </cell>
          <cell r="I54">
            <v>5.2</v>
          </cell>
        </row>
        <row r="55">
          <cell r="B55" t="str">
            <v>NB</v>
          </cell>
          <cell r="C55" t="str">
            <v>14.09.2018</v>
          </cell>
          <cell r="D55">
            <v>0.4375</v>
          </cell>
          <cell r="E55" t="str">
            <v>132KV  BTPS-Naugachiya T/L</v>
          </cell>
          <cell r="F55" t="str">
            <v>14.09.2018</v>
          </cell>
          <cell r="G55">
            <v>0.60416666666666663</v>
          </cell>
          <cell r="H55">
            <v>0.16666666666666663</v>
          </cell>
        </row>
        <row r="56">
          <cell r="B56" t="str">
            <v>NB</v>
          </cell>
          <cell r="C56" t="str">
            <v>18.09.2018</v>
          </cell>
          <cell r="D56">
            <v>0.42708333333333331</v>
          </cell>
          <cell r="E56" t="str">
            <v xml:space="preserve"> 132KV Naugachia -BTPS T/L</v>
          </cell>
          <cell r="F56" t="str">
            <v>18.09.2018</v>
          </cell>
          <cell r="G56">
            <v>0.8125</v>
          </cell>
          <cell r="H56">
            <v>0.38541666666666669</v>
          </cell>
        </row>
        <row r="57">
          <cell r="A57" t="str">
            <v>N2</v>
          </cell>
          <cell r="F57" t="str">
            <v>TOTAL =</v>
          </cell>
          <cell r="H57">
            <v>0.55208333333333326</v>
          </cell>
          <cell r="I57">
            <v>13.25</v>
          </cell>
        </row>
        <row r="58">
          <cell r="B58" t="str">
            <v>NB</v>
          </cell>
          <cell r="C58" t="str">
            <v>07.09.2018</v>
          </cell>
          <cell r="D58">
            <v>0.60416666666666663</v>
          </cell>
          <cell r="E58" t="str">
            <v xml:space="preserve"> 132 KV BTPS-Begusarai T/L</v>
          </cell>
          <cell r="F58" t="str">
            <v>07.09.2018</v>
          </cell>
          <cell r="G58">
            <v>0.6875</v>
          </cell>
          <cell r="H58">
            <v>8.333333333333337E-2</v>
          </cell>
        </row>
        <row r="59">
          <cell r="B59" t="str">
            <v>NB</v>
          </cell>
          <cell r="C59" t="str">
            <v>09.09.2018</v>
          </cell>
          <cell r="D59">
            <v>0.84375</v>
          </cell>
          <cell r="E59" t="str">
            <v xml:space="preserve">132KV BTPS-Begusarai T/L </v>
          </cell>
          <cell r="F59" t="str">
            <v>09.09.2018</v>
          </cell>
          <cell r="G59">
            <v>0.90069444444444446</v>
          </cell>
          <cell r="H59">
            <v>5.6944444444444464E-2</v>
          </cell>
        </row>
        <row r="60">
          <cell r="A60" t="str">
            <v>N20</v>
          </cell>
          <cell r="F60" t="str">
            <v>TOTAL =</v>
          </cell>
          <cell r="H60">
            <v>0.14027777777777783</v>
          </cell>
          <cell r="I60">
            <v>3.3666666666666667</v>
          </cell>
        </row>
        <row r="61">
          <cell r="B61" t="str">
            <v>NB</v>
          </cell>
          <cell r="C61" t="str">
            <v>06.09.2018</v>
          </cell>
          <cell r="D61">
            <v>0.45833333333333331</v>
          </cell>
          <cell r="E61" t="str">
            <v xml:space="preserve">132KV Araria-forbesganj T/L </v>
          </cell>
          <cell r="F61" t="str">
            <v>06.09.2018</v>
          </cell>
          <cell r="G61">
            <v>0.56597222222222221</v>
          </cell>
          <cell r="H61">
            <v>0.1076388888888889</v>
          </cell>
        </row>
        <row r="62">
          <cell r="A62" t="str">
            <v>N21</v>
          </cell>
          <cell r="F62" t="str">
            <v>TOTAL =</v>
          </cell>
          <cell r="H62">
            <v>0.1076388888888889</v>
          </cell>
          <cell r="I62">
            <v>2.5833333333333335</v>
          </cell>
        </row>
        <row r="63">
          <cell r="B63" t="str">
            <v>NB</v>
          </cell>
          <cell r="C63" t="str">
            <v>18.09.2018</v>
          </cell>
          <cell r="D63">
            <v>0.42708333333333331</v>
          </cell>
          <cell r="E63" t="str">
            <v>132KV Khagaria -Purnea T/L</v>
          </cell>
          <cell r="F63" t="str">
            <v>18.09.2018</v>
          </cell>
          <cell r="G63">
            <v>0.8125</v>
          </cell>
          <cell r="H63">
            <v>0.38541666666666669</v>
          </cell>
        </row>
        <row r="64">
          <cell r="A64" t="str">
            <v>N3</v>
          </cell>
          <cell r="F64" t="str">
            <v>TOTAL =</v>
          </cell>
          <cell r="H64">
            <v>0.38541666666666669</v>
          </cell>
          <cell r="I64">
            <v>9.25</v>
          </cell>
        </row>
        <row r="65">
          <cell r="B65" t="str">
            <v>NB</v>
          </cell>
          <cell r="C65" t="str">
            <v>06.09.2018</v>
          </cell>
          <cell r="D65">
            <v>0.5625</v>
          </cell>
          <cell r="E65" t="str">
            <v xml:space="preserve">132KV Araria-Kisanganj T/L </v>
          </cell>
          <cell r="F65" t="str">
            <v>06.09.2018</v>
          </cell>
          <cell r="G65">
            <v>0.62013888888888891</v>
          </cell>
          <cell r="H65">
            <v>5.7638888888888906E-2</v>
          </cell>
        </row>
        <row r="66">
          <cell r="B66" t="str">
            <v>NB</v>
          </cell>
          <cell r="C66" t="str">
            <v>16.09.2018</v>
          </cell>
          <cell r="D66">
            <v>2.7777777777777776E-2</v>
          </cell>
          <cell r="E66" t="str">
            <v>132KV Kishanganj - Araria T/L</v>
          </cell>
          <cell r="F66" t="str">
            <v>16.09.2018</v>
          </cell>
          <cell r="G66">
            <v>0.57291666666666663</v>
          </cell>
          <cell r="H66">
            <v>0.54513888888888884</v>
          </cell>
        </row>
        <row r="67">
          <cell r="A67" t="str">
            <v>N35</v>
          </cell>
          <cell r="F67" t="str">
            <v>TOTAL =</v>
          </cell>
          <cell r="H67">
            <v>0.60277777777777775</v>
          </cell>
          <cell r="I67">
            <v>14.466666666666667</v>
          </cell>
        </row>
        <row r="68">
          <cell r="B68" t="str">
            <v>NB</v>
          </cell>
          <cell r="C68" t="str">
            <v>01.09.2018</v>
          </cell>
          <cell r="D68">
            <v>0.54166666666666663</v>
          </cell>
          <cell r="E68" t="str">
            <v xml:space="preserve">132 KV Khagaria-BTPS T/L </v>
          </cell>
          <cell r="F68" t="str">
            <v>01.09.2018</v>
          </cell>
          <cell r="G68">
            <v>0.58333333333333337</v>
          </cell>
          <cell r="H68">
            <v>4.1666666666666741E-2</v>
          </cell>
        </row>
        <row r="69">
          <cell r="B69" t="str">
            <v>NB</v>
          </cell>
          <cell r="C69" t="str">
            <v>06.09.2018</v>
          </cell>
          <cell r="D69">
            <v>0.41666666666666669</v>
          </cell>
          <cell r="E69" t="str">
            <v xml:space="preserve">132kV BTPS- Khagaria T/L </v>
          </cell>
          <cell r="F69" t="str">
            <v>06.09.2018</v>
          </cell>
          <cell r="G69">
            <v>0.53333333333333333</v>
          </cell>
          <cell r="H69">
            <v>0.11666666666666664</v>
          </cell>
        </row>
        <row r="70">
          <cell r="A70" t="str">
            <v>N4</v>
          </cell>
          <cell r="F70" t="str">
            <v>TOTAL =</v>
          </cell>
          <cell r="H70">
            <v>0.15833333333333338</v>
          </cell>
          <cell r="I70">
            <v>3.8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O107"/>
  <sheetViews>
    <sheetView topLeftCell="A31" workbookViewId="0">
      <selection activeCell="A102" sqref="A102:XFD102"/>
    </sheetView>
  </sheetViews>
  <sheetFormatPr defaultRowHeight="15" x14ac:dyDescent="0.25"/>
  <cols>
    <col min="2" max="2" width="9.140625" style="2"/>
    <col min="3" max="3" width="16.28515625" style="1" customWidth="1"/>
    <col min="4" max="4" width="19.140625" style="3" customWidth="1"/>
    <col min="5" max="5" width="13.28515625" style="1" customWidth="1"/>
    <col min="6" max="6" width="13.140625" style="1" customWidth="1"/>
    <col min="7" max="7" width="13.140625" style="1" hidden="1" customWidth="1"/>
    <col min="8" max="8" width="11.85546875" style="1" customWidth="1"/>
    <col min="9" max="9" width="13" style="1" customWidth="1"/>
    <col min="10" max="10" width="13" style="1" hidden="1" customWidth="1"/>
    <col min="11" max="11" width="13.7109375" style="1" customWidth="1"/>
    <col min="12" max="12" width="14.85546875" style="1" customWidth="1"/>
    <col min="13" max="13" width="9.140625" hidden="1" customWidth="1"/>
  </cols>
  <sheetData>
    <row r="5" spans="2:12" ht="15.75" x14ac:dyDescent="0.25">
      <c r="B5" s="236" t="s">
        <v>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2:12" x14ac:dyDescent="0.25">
      <c r="B6" s="237" t="s">
        <v>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2:12" ht="12" customHeight="1" x14ac:dyDescent="0.25"/>
    <row r="8" spans="2:12" s="10" customFormat="1" ht="72.75" customHeight="1" x14ac:dyDescent="0.25">
      <c r="B8" s="8" t="s">
        <v>2</v>
      </c>
      <c r="C8" s="8" t="s">
        <v>9</v>
      </c>
      <c r="D8" s="8" t="s">
        <v>3</v>
      </c>
      <c r="E8" s="8" t="s">
        <v>4</v>
      </c>
      <c r="F8" s="8" t="s">
        <v>138</v>
      </c>
      <c r="G8" s="8"/>
      <c r="H8" s="8" t="s">
        <v>5</v>
      </c>
      <c r="I8" s="8" t="s">
        <v>7</v>
      </c>
      <c r="J8" s="8"/>
      <c r="K8" s="8" t="s">
        <v>109</v>
      </c>
      <c r="L8" s="8" t="s">
        <v>6</v>
      </c>
    </row>
    <row r="9" spans="2:12" s="2" customFormat="1" x14ac:dyDescent="0.25">
      <c r="B9" s="6">
        <v>1</v>
      </c>
      <c r="C9" s="7"/>
      <c r="D9" s="9">
        <v>2</v>
      </c>
      <c r="E9" s="7">
        <v>3</v>
      </c>
      <c r="F9" s="7">
        <v>4</v>
      </c>
      <c r="G9" s="7"/>
      <c r="H9" s="7">
        <v>5</v>
      </c>
      <c r="I9" s="7">
        <v>6</v>
      </c>
      <c r="J9" s="7"/>
      <c r="K9" s="7">
        <v>7</v>
      </c>
      <c r="L9" s="7">
        <v>8</v>
      </c>
    </row>
    <row r="10" spans="2:12" s="4" customFormat="1" ht="16.5" customHeight="1" x14ac:dyDescent="0.25">
      <c r="B10" s="14" t="s">
        <v>8</v>
      </c>
      <c r="C10" s="15" t="s">
        <v>10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6">
        <v>1</v>
      </c>
      <c r="C11" s="7"/>
      <c r="D11" s="5" t="s">
        <v>11</v>
      </c>
      <c r="E11" s="7" t="s">
        <v>105</v>
      </c>
      <c r="F11" s="7" t="s">
        <v>106</v>
      </c>
      <c r="G11" s="7">
        <v>400</v>
      </c>
      <c r="H11" s="7" t="s">
        <v>107</v>
      </c>
      <c r="I11" s="7" t="s">
        <v>108</v>
      </c>
      <c r="J11" s="7">
        <v>150</v>
      </c>
      <c r="K11" s="7"/>
      <c r="L11" s="7"/>
    </row>
    <row r="12" spans="2:12" x14ac:dyDescent="0.25">
      <c r="B12" s="6">
        <v>2</v>
      </c>
      <c r="C12" s="7"/>
      <c r="D12" s="5" t="s">
        <v>12</v>
      </c>
      <c r="E12" s="7" t="s">
        <v>110</v>
      </c>
      <c r="F12" s="7" t="s">
        <v>141</v>
      </c>
      <c r="G12" s="7">
        <v>300</v>
      </c>
      <c r="H12" s="7" t="s">
        <v>107</v>
      </c>
      <c r="I12" s="7" t="s">
        <v>112</v>
      </c>
      <c r="J12" s="7">
        <v>100</v>
      </c>
      <c r="K12" s="7"/>
      <c r="L12" s="7"/>
    </row>
    <row r="13" spans="2:12" x14ac:dyDescent="0.25">
      <c r="B13" s="6">
        <v>3</v>
      </c>
      <c r="C13" s="7"/>
      <c r="D13" s="5" t="s">
        <v>13</v>
      </c>
      <c r="E13" s="7" t="s">
        <v>110</v>
      </c>
      <c r="F13" s="7" t="s">
        <v>113</v>
      </c>
      <c r="G13" s="7">
        <v>300</v>
      </c>
      <c r="H13" s="7" t="s">
        <v>107</v>
      </c>
      <c r="I13" s="7" t="s">
        <v>108</v>
      </c>
      <c r="J13" s="7">
        <v>150</v>
      </c>
      <c r="K13" s="7"/>
      <c r="L13" s="7"/>
    </row>
    <row r="14" spans="2:12" x14ac:dyDescent="0.25">
      <c r="B14" s="6">
        <v>4</v>
      </c>
      <c r="C14" s="7"/>
      <c r="D14" s="5" t="s">
        <v>14</v>
      </c>
      <c r="E14" s="7"/>
      <c r="F14" s="7"/>
      <c r="G14" s="7"/>
      <c r="H14" s="7" t="s">
        <v>107</v>
      </c>
      <c r="I14" s="7" t="s">
        <v>112</v>
      </c>
      <c r="J14" s="7">
        <v>100</v>
      </c>
      <c r="K14" s="7"/>
      <c r="L14" s="7"/>
    </row>
    <row r="15" spans="2:12" x14ac:dyDescent="0.25">
      <c r="B15" s="6">
        <v>5</v>
      </c>
      <c r="C15" s="7"/>
      <c r="D15" s="5" t="s">
        <v>15</v>
      </c>
      <c r="E15" s="7"/>
      <c r="F15" s="7"/>
      <c r="G15" s="7"/>
      <c r="H15" s="7" t="s">
        <v>107</v>
      </c>
      <c r="I15" s="7" t="s">
        <v>112</v>
      </c>
      <c r="J15" s="7">
        <v>100</v>
      </c>
      <c r="K15" s="7"/>
      <c r="L15" s="7"/>
    </row>
    <row r="16" spans="2:12" x14ac:dyDescent="0.25">
      <c r="B16" s="6">
        <v>6</v>
      </c>
      <c r="C16" s="7"/>
      <c r="D16" s="5" t="s">
        <v>16</v>
      </c>
      <c r="E16" s="7"/>
      <c r="F16" s="7"/>
      <c r="G16" s="7"/>
      <c r="H16" s="7" t="s">
        <v>107</v>
      </c>
      <c r="I16" s="7" t="s">
        <v>114</v>
      </c>
      <c r="J16" s="7">
        <v>170</v>
      </c>
      <c r="K16" s="7"/>
      <c r="L16" s="7"/>
    </row>
    <row r="17" spans="2:12" x14ac:dyDescent="0.25">
      <c r="B17" s="6">
        <v>7</v>
      </c>
      <c r="C17" s="7"/>
      <c r="D17" s="5" t="s">
        <v>17</v>
      </c>
      <c r="E17" s="7"/>
      <c r="F17" s="7"/>
      <c r="G17" s="7"/>
      <c r="H17" s="7" t="s">
        <v>107</v>
      </c>
      <c r="I17" s="7" t="s">
        <v>112</v>
      </c>
      <c r="J17" s="7">
        <v>100</v>
      </c>
      <c r="K17" s="7"/>
      <c r="L17" s="7"/>
    </row>
    <row r="18" spans="2:12" x14ac:dyDescent="0.25">
      <c r="B18" s="6">
        <v>8</v>
      </c>
      <c r="C18" s="7"/>
      <c r="D18" s="5" t="s">
        <v>18</v>
      </c>
      <c r="E18" s="7"/>
      <c r="F18" s="7"/>
      <c r="G18" s="7"/>
      <c r="H18" s="7" t="s">
        <v>107</v>
      </c>
      <c r="I18" s="7" t="s">
        <v>112</v>
      </c>
      <c r="J18" s="7">
        <v>100</v>
      </c>
      <c r="K18" s="7"/>
      <c r="L18" s="7"/>
    </row>
    <row r="19" spans="2:12" x14ac:dyDescent="0.25">
      <c r="B19" s="6">
        <v>9</v>
      </c>
      <c r="C19" s="7"/>
      <c r="D19" s="5" t="s">
        <v>19</v>
      </c>
      <c r="E19" s="7"/>
      <c r="F19" s="7"/>
      <c r="G19" s="7"/>
      <c r="H19" s="7" t="s">
        <v>107</v>
      </c>
      <c r="I19" s="7" t="s">
        <v>112</v>
      </c>
      <c r="J19" s="7">
        <v>100</v>
      </c>
      <c r="K19" s="7"/>
      <c r="L19" s="7"/>
    </row>
    <row r="20" spans="2:12" x14ac:dyDescent="0.25">
      <c r="B20" s="6">
        <v>10</v>
      </c>
      <c r="C20" s="7"/>
      <c r="D20" s="5" t="s">
        <v>20</v>
      </c>
      <c r="E20" s="7"/>
      <c r="F20" s="7"/>
      <c r="G20" s="7"/>
      <c r="H20" s="7" t="s">
        <v>107</v>
      </c>
      <c r="I20" s="7" t="s">
        <v>115</v>
      </c>
      <c r="J20" s="7">
        <v>200</v>
      </c>
      <c r="K20" s="7"/>
      <c r="L20" s="7"/>
    </row>
    <row r="21" spans="2:12" x14ac:dyDescent="0.25">
      <c r="B21" s="6">
        <v>11</v>
      </c>
      <c r="C21" s="7"/>
      <c r="D21" s="5" t="s">
        <v>21</v>
      </c>
      <c r="E21" s="7"/>
      <c r="F21" s="7"/>
      <c r="G21" s="7"/>
      <c r="H21" s="7" t="s">
        <v>107</v>
      </c>
      <c r="I21" s="7" t="s">
        <v>116</v>
      </c>
      <c r="J21" s="7">
        <v>40</v>
      </c>
      <c r="K21" s="7"/>
      <c r="L21" s="7"/>
    </row>
    <row r="22" spans="2:12" ht="15.75" x14ac:dyDescent="0.25">
      <c r="B22" s="14" t="s">
        <v>22</v>
      </c>
      <c r="C22" s="15" t="s">
        <v>23</v>
      </c>
      <c r="D22" s="13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6">
        <v>1</v>
      </c>
      <c r="C23" s="7"/>
      <c r="D23" s="5" t="s">
        <v>139</v>
      </c>
      <c r="E23" s="7" t="s">
        <v>110</v>
      </c>
      <c r="F23" s="7" t="s">
        <v>111</v>
      </c>
      <c r="G23" s="7">
        <v>450</v>
      </c>
      <c r="H23" s="7" t="s">
        <v>107</v>
      </c>
      <c r="I23" s="7" t="s">
        <v>117</v>
      </c>
      <c r="J23" s="7">
        <v>20</v>
      </c>
      <c r="K23" s="7"/>
      <c r="L23" s="7"/>
    </row>
    <row r="24" spans="2:12" x14ac:dyDescent="0.25">
      <c r="B24" s="6">
        <v>2</v>
      </c>
      <c r="C24" s="7"/>
      <c r="D24" s="5" t="s">
        <v>24</v>
      </c>
      <c r="E24" s="7"/>
      <c r="F24" s="7"/>
      <c r="G24" s="7"/>
      <c r="H24" s="7" t="s">
        <v>107</v>
      </c>
      <c r="I24" s="7" t="s">
        <v>118</v>
      </c>
      <c r="J24" s="7">
        <v>120</v>
      </c>
      <c r="K24" s="7"/>
      <c r="L24" s="7"/>
    </row>
    <row r="25" spans="2:12" x14ac:dyDescent="0.25">
      <c r="B25" s="6">
        <v>3</v>
      </c>
      <c r="C25" s="7"/>
      <c r="D25" s="5" t="s">
        <v>25</v>
      </c>
      <c r="E25" s="7"/>
      <c r="F25" s="7"/>
      <c r="G25" s="7"/>
      <c r="H25" s="7" t="s">
        <v>107</v>
      </c>
      <c r="I25" s="7" t="s">
        <v>116</v>
      </c>
      <c r="J25" s="7">
        <v>40</v>
      </c>
      <c r="K25" s="7"/>
      <c r="L25" s="7"/>
    </row>
    <row r="26" spans="2:12" x14ac:dyDescent="0.25">
      <c r="B26" s="6">
        <v>4</v>
      </c>
      <c r="C26" s="7"/>
      <c r="D26" s="5" t="s">
        <v>26</v>
      </c>
      <c r="E26" s="7"/>
      <c r="F26" s="7"/>
      <c r="G26" s="7"/>
      <c r="H26" s="7" t="s">
        <v>107</v>
      </c>
      <c r="I26" s="7" t="s">
        <v>116</v>
      </c>
      <c r="J26" s="7">
        <v>40</v>
      </c>
      <c r="K26" s="7"/>
      <c r="L26" s="7"/>
    </row>
    <row r="27" spans="2:12" x14ac:dyDescent="0.25">
      <c r="B27" s="6">
        <v>5</v>
      </c>
      <c r="C27" s="7"/>
      <c r="D27" s="5" t="s">
        <v>27</v>
      </c>
      <c r="E27" s="7"/>
      <c r="F27" s="7"/>
      <c r="G27" s="7"/>
      <c r="H27" s="7" t="s">
        <v>107</v>
      </c>
      <c r="I27" s="7" t="s">
        <v>116</v>
      </c>
      <c r="J27" s="7">
        <v>40</v>
      </c>
      <c r="K27" s="7"/>
      <c r="L27" s="7"/>
    </row>
    <row r="28" spans="2:12" x14ac:dyDescent="0.25">
      <c r="B28" s="6">
        <v>6</v>
      </c>
      <c r="C28" s="7"/>
      <c r="D28" s="5" t="s">
        <v>28</v>
      </c>
      <c r="E28" s="7"/>
      <c r="F28" s="7"/>
      <c r="G28" s="7"/>
      <c r="H28" s="7" t="s">
        <v>107</v>
      </c>
      <c r="I28" s="7" t="s">
        <v>116</v>
      </c>
      <c r="J28" s="7">
        <v>40</v>
      </c>
      <c r="K28" s="7"/>
      <c r="L28" s="7"/>
    </row>
    <row r="29" spans="2:12" x14ac:dyDescent="0.25">
      <c r="B29" s="6">
        <v>7</v>
      </c>
      <c r="C29" s="7"/>
      <c r="D29" s="5" t="s">
        <v>29</v>
      </c>
      <c r="E29" s="7"/>
      <c r="F29" s="7"/>
      <c r="G29" s="7"/>
      <c r="H29" s="7" t="s">
        <v>107</v>
      </c>
      <c r="I29" s="7" t="s">
        <v>119</v>
      </c>
      <c r="J29" s="7">
        <v>60</v>
      </c>
      <c r="K29" s="7"/>
      <c r="L29" s="7"/>
    </row>
    <row r="30" spans="2:12" x14ac:dyDescent="0.25">
      <c r="B30" s="6">
        <v>8</v>
      </c>
      <c r="C30" s="7"/>
      <c r="D30" s="5" t="s">
        <v>147</v>
      </c>
      <c r="E30" s="7"/>
      <c r="F30" s="7"/>
      <c r="G30" s="7"/>
      <c r="H30" s="7" t="s">
        <v>107</v>
      </c>
      <c r="I30" s="7" t="s">
        <v>116</v>
      </c>
      <c r="J30" s="7">
        <v>40</v>
      </c>
      <c r="K30" s="7"/>
      <c r="L30" s="7"/>
    </row>
    <row r="31" spans="2:12" x14ac:dyDescent="0.25">
      <c r="B31" s="6">
        <v>9</v>
      </c>
      <c r="C31" s="7"/>
      <c r="D31" s="5" t="s">
        <v>30</v>
      </c>
      <c r="E31" s="7"/>
      <c r="F31" s="7"/>
      <c r="G31" s="7"/>
      <c r="H31" s="7" t="s">
        <v>107</v>
      </c>
      <c r="I31" s="7" t="s">
        <v>116</v>
      </c>
      <c r="J31" s="7">
        <v>40</v>
      </c>
      <c r="K31" s="7"/>
      <c r="L31" s="7"/>
    </row>
    <row r="32" spans="2:12" x14ac:dyDescent="0.25">
      <c r="B32" s="6">
        <v>10</v>
      </c>
      <c r="C32" s="7"/>
      <c r="D32" s="5" t="s">
        <v>31</v>
      </c>
      <c r="E32" s="7"/>
      <c r="F32" s="7"/>
      <c r="G32" s="7"/>
      <c r="H32" s="7" t="s">
        <v>107</v>
      </c>
      <c r="I32" s="7" t="s">
        <v>119</v>
      </c>
      <c r="J32" s="7">
        <v>60</v>
      </c>
      <c r="K32" s="7"/>
      <c r="L32" s="7"/>
    </row>
    <row r="33" spans="2:13" x14ac:dyDescent="0.25">
      <c r="B33" s="6">
        <v>11</v>
      </c>
      <c r="C33" s="7"/>
      <c r="D33" s="5" t="s">
        <v>32</v>
      </c>
      <c r="E33" s="7"/>
      <c r="F33" s="7"/>
      <c r="G33" s="7"/>
      <c r="H33" s="7" t="s">
        <v>107</v>
      </c>
      <c r="I33" s="7" t="s">
        <v>116</v>
      </c>
      <c r="J33" s="7">
        <v>40</v>
      </c>
      <c r="K33" s="7"/>
      <c r="L33" s="7"/>
    </row>
    <row r="34" spans="2:13" ht="15.75" x14ac:dyDescent="0.25">
      <c r="B34" s="14" t="s">
        <v>33</v>
      </c>
      <c r="C34" s="15" t="s">
        <v>34</v>
      </c>
      <c r="D34" s="13"/>
      <c r="E34" s="12"/>
      <c r="F34" s="12"/>
      <c r="G34" s="12"/>
      <c r="H34" s="12"/>
      <c r="I34" s="12"/>
      <c r="J34" s="12"/>
      <c r="K34" s="12"/>
      <c r="L34" s="12"/>
    </row>
    <row r="35" spans="2:13" x14ac:dyDescent="0.25">
      <c r="B35" s="6">
        <v>1</v>
      </c>
      <c r="C35" s="7"/>
      <c r="D35" s="5" t="s">
        <v>35</v>
      </c>
      <c r="E35" s="7" t="s">
        <v>110</v>
      </c>
      <c r="F35" s="7" t="s">
        <v>111</v>
      </c>
      <c r="G35" s="7">
        <v>450</v>
      </c>
      <c r="H35" s="7" t="s">
        <v>107</v>
      </c>
      <c r="I35" s="7" t="s">
        <v>112</v>
      </c>
      <c r="J35" s="7">
        <v>100</v>
      </c>
      <c r="K35" s="7"/>
      <c r="L35" s="7"/>
    </row>
    <row r="36" spans="2:13" x14ac:dyDescent="0.25">
      <c r="B36" s="6">
        <v>2</v>
      </c>
      <c r="C36" s="7"/>
      <c r="D36" s="5" t="s">
        <v>36</v>
      </c>
      <c r="E36" s="7"/>
      <c r="F36" s="7"/>
      <c r="G36" s="7"/>
      <c r="H36" s="7" t="s">
        <v>107</v>
      </c>
      <c r="I36" s="7" t="s">
        <v>112</v>
      </c>
      <c r="J36" s="7">
        <v>100</v>
      </c>
      <c r="K36" s="7" t="s">
        <v>123</v>
      </c>
      <c r="L36" s="7" t="s">
        <v>125</v>
      </c>
      <c r="M36">
        <f>2*13.35</f>
        <v>26.7</v>
      </c>
    </row>
    <row r="37" spans="2:13" x14ac:dyDescent="0.25">
      <c r="B37" s="6">
        <v>3</v>
      </c>
      <c r="C37" s="7"/>
      <c r="D37" s="5" t="s">
        <v>37</v>
      </c>
      <c r="E37" s="7"/>
      <c r="F37" s="7"/>
      <c r="G37" s="7"/>
      <c r="H37" s="7" t="s">
        <v>107</v>
      </c>
      <c r="I37" s="7" t="s">
        <v>116</v>
      </c>
      <c r="J37" s="7">
        <v>40</v>
      </c>
      <c r="K37" s="7"/>
      <c r="L37" s="7"/>
    </row>
    <row r="38" spans="2:13" x14ac:dyDescent="0.25">
      <c r="B38" s="6">
        <v>4</v>
      </c>
      <c r="C38" s="7"/>
      <c r="D38" s="5" t="s">
        <v>38</v>
      </c>
      <c r="E38" s="7"/>
      <c r="F38" s="7"/>
      <c r="G38" s="7"/>
      <c r="H38" s="7" t="s">
        <v>107</v>
      </c>
      <c r="I38" s="7" t="s">
        <v>116</v>
      </c>
      <c r="J38" s="7">
        <v>40</v>
      </c>
      <c r="K38" s="7"/>
      <c r="L38" s="7"/>
    </row>
    <row r="39" spans="2:13" x14ac:dyDescent="0.25">
      <c r="B39" s="6">
        <v>5</v>
      </c>
      <c r="C39" s="7"/>
      <c r="D39" s="5" t="s">
        <v>39</v>
      </c>
      <c r="E39" s="7"/>
      <c r="F39" s="7"/>
      <c r="G39" s="7"/>
      <c r="H39" s="7" t="s">
        <v>107</v>
      </c>
      <c r="I39" s="7" t="s">
        <v>116</v>
      </c>
      <c r="J39" s="7">
        <v>40</v>
      </c>
      <c r="K39" s="7"/>
      <c r="L39" s="7"/>
    </row>
    <row r="40" spans="2:13" x14ac:dyDescent="0.25">
      <c r="B40" s="6">
        <v>6</v>
      </c>
      <c r="C40" s="7"/>
      <c r="D40" s="5" t="s">
        <v>40</v>
      </c>
      <c r="E40" s="7"/>
      <c r="F40" s="7"/>
      <c r="G40" s="7"/>
      <c r="H40" s="7" t="s">
        <v>107</v>
      </c>
      <c r="I40" s="7" t="s">
        <v>116</v>
      </c>
      <c r="J40" s="7">
        <v>40</v>
      </c>
      <c r="K40" s="7"/>
      <c r="L40" s="7"/>
    </row>
    <row r="41" spans="2:13" x14ac:dyDescent="0.25">
      <c r="B41" s="6">
        <v>7</v>
      </c>
      <c r="C41" s="7"/>
      <c r="D41" s="5" t="s">
        <v>41</v>
      </c>
      <c r="E41" s="7"/>
      <c r="F41" s="7"/>
      <c r="G41" s="7"/>
      <c r="H41" s="7" t="s">
        <v>107</v>
      </c>
      <c r="I41" s="7" t="s">
        <v>116</v>
      </c>
      <c r="J41" s="7">
        <v>40</v>
      </c>
      <c r="K41" s="7"/>
      <c r="L41" s="7"/>
    </row>
    <row r="42" spans="2:13" x14ac:dyDescent="0.25">
      <c r="B42" s="6">
        <v>8</v>
      </c>
      <c r="C42" s="7"/>
      <c r="D42" s="5" t="s">
        <v>42</v>
      </c>
      <c r="E42" s="7"/>
      <c r="F42" s="7"/>
      <c r="G42" s="7"/>
      <c r="H42" s="7" t="s">
        <v>107</v>
      </c>
      <c r="I42" s="7" t="s">
        <v>116</v>
      </c>
      <c r="J42" s="7">
        <v>40</v>
      </c>
      <c r="K42" s="7"/>
      <c r="L42" s="7"/>
    </row>
    <row r="43" spans="2:13" x14ac:dyDescent="0.25">
      <c r="B43" s="6">
        <v>9</v>
      </c>
      <c r="C43" s="7"/>
      <c r="D43" s="5" t="s">
        <v>43</v>
      </c>
      <c r="E43" s="7"/>
      <c r="F43" s="7"/>
      <c r="G43" s="7"/>
      <c r="H43" s="7" t="s">
        <v>107</v>
      </c>
      <c r="I43" s="7" t="s">
        <v>116</v>
      </c>
      <c r="J43" s="7">
        <v>40</v>
      </c>
      <c r="K43" s="7"/>
      <c r="L43" s="7"/>
    </row>
    <row r="44" spans="2:13" x14ac:dyDescent="0.25">
      <c r="B44" s="6">
        <v>10</v>
      </c>
      <c r="C44" s="7"/>
      <c r="D44" s="5" t="s">
        <v>44</v>
      </c>
      <c r="E44" s="7"/>
      <c r="F44" s="7"/>
      <c r="G44" s="7"/>
      <c r="H44" s="7" t="s">
        <v>107</v>
      </c>
      <c r="I44" s="7" t="s">
        <v>116</v>
      </c>
      <c r="J44" s="7">
        <v>40</v>
      </c>
      <c r="K44" s="7"/>
      <c r="L44" s="7"/>
    </row>
    <row r="45" spans="2:13" x14ac:dyDescent="0.25">
      <c r="B45" s="6">
        <v>11</v>
      </c>
      <c r="C45" s="7"/>
      <c r="D45" s="5" t="s">
        <v>45</v>
      </c>
      <c r="E45" s="7"/>
      <c r="F45" s="7"/>
      <c r="G45" s="7"/>
      <c r="H45" s="7" t="s">
        <v>107</v>
      </c>
      <c r="I45" s="7" t="s">
        <v>116</v>
      </c>
      <c r="J45" s="7">
        <v>40</v>
      </c>
      <c r="K45" s="7"/>
      <c r="L45" s="7"/>
    </row>
    <row r="46" spans="2:13" ht="31.5" x14ac:dyDescent="0.25">
      <c r="B46" s="14" t="s">
        <v>46</v>
      </c>
      <c r="C46" s="15" t="s">
        <v>47</v>
      </c>
      <c r="D46" s="13"/>
      <c r="E46" s="12"/>
      <c r="F46" s="12"/>
      <c r="G46" s="12"/>
      <c r="H46" s="12"/>
      <c r="I46" s="12"/>
      <c r="J46" s="12"/>
      <c r="K46" s="12"/>
      <c r="L46" s="12"/>
    </row>
    <row r="47" spans="2:13" x14ac:dyDescent="0.25">
      <c r="B47" s="6">
        <v>1</v>
      </c>
      <c r="C47" s="7"/>
      <c r="D47" s="5" t="s">
        <v>47</v>
      </c>
      <c r="E47" s="7" t="s">
        <v>110</v>
      </c>
      <c r="F47" s="7" t="s">
        <v>120</v>
      </c>
      <c r="G47" s="7">
        <v>350</v>
      </c>
      <c r="H47" s="7" t="s">
        <v>107</v>
      </c>
      <c r="I47" s="7" t="s">
        <v>112</v>
      </c>
      <c r="J47" s="7">
        <v>100</v>
      </c>
      <c r="K47" s="7"/>
      <c r="L47" s="7"/>
    </row>
    <row r="48" spans="2:13" x14ac:dyDescent="0.25">
      <c r="B48" s="6">
        <v>2</v>
      </c>
      <c r="C48" s="7"/>
      <c r="D48" s="5" t="s">
        <v>48</v>
      </c>
      <c r="E48" s="7"/>
      <c r="F48" s="7"/>
      <c r="G48" s="7"/>
      <c r="H48" s="7" t="s">
        <v>107</v>
      </c>
      <c r="I48" s="7" t="s">
        <v>116</v>
      </c>
      <c r="J48" s="7">
        <v>40</v>
      </c>
      <c r="K48" s="7"/>
      <c r="L48" s="7"/>
    </row>
    <row r="49" spans="2:13" x14ac:dyDescent="0.25">
      <c r="B49" s="6">
        <v>3</v>
      </c>
      <c r="C49" s="7"/>
      <c r="D49" s="5" t="s">
        <v>49</v>
      </c>
      <c r="E49" s="7"/>
      <c r="F49" s="7"/>
      <c r="G49" s="7"/>
      <c r="H49" s="7" t="s">
        <v>107</v>
      </c>
      <c r="I49" s="7" t="s">
        <v>116</v>
      </c>
      <c r="J49" s="7">
        <v>40</v>
      </c>
      <c r="K49" s="7"/>
      <c r="L49" s="7"/>
    </row>
    <row r="50" spans="2:13" x14ac:dyDescent="0.25">
      <c r="B50" s="6">
        <v>4</v>
      </c>
      <c r="C50" s="7"/>
      <c r="D50" s="5" t="s">
        <v>50</v>
      </c>
      <c r="E50" s="7"/>
      <c r="F50" s="7"/>
      <c r="G50" s="7"/>
      <c r="H50" s="7" t="s">
        <v>107</v>
      </c>
      <c r="I50" s="7" t="s">
        <v>121</v>
      </c>
      <c r="J50" s="7">
        <v>90</v>
      </c>
      <c r="K50" s="7" t="s">
        <v>123</v>
      </c>
      <c r="L50" s="7" t="s">
        <v>144</v>
      </c>
      <c r="M50">
        <f>20+21.6</f>
        <v>41.6</v>
      </c>
    </row>
    <row r="51" spans="2:13" x14ac:dyDescent="0.25">
      <c r="B51" s="6">
        <v>5</v>
      </c>
      <c r="C51" s="7"/>
      <c r="D51" s="5" t="s">
        <v>51</v>
      </c>
      <c r="E51" s="7"/>
      <c r="F51" s="7"/>
      <c r="G51" s="7"/>
      <c r="H51" s="7" t="s">
        <v>107</v>
      </c>
      <c r="I51" s="7" t="s">
        <v>116</v>
      </c>
      <c r="J51" s="7">
        <v>40</v>
      </c>
      <c r="K51" s="7"/>
      <c r="L51" s="7"/>
    </row>
    <row r="52" spans="2:13" x14ac:dyDescent="0.25">
      <c r="B52" s="6">
        <v>6</v>
      </c>
      <c r="C52" s="7"/>
      <c r="D52" s="5" t="s">
        <v>52</v>
      </c>
      <c r="E52" s="7"/>
      <c r="F52" s="7"/>
      <c r="G52" s="7"/>
      <c r="H52" s="7" t="s">
        <v>107</v>
      </c>
      <c r="I52" s="7" t="s">
        <v>116</v>
      </c>
      <c r="J52" s="7">
        <v>40</v>
      </c>
      <c r="K52" s="7"/>
      <c r="L52" s="7"/>
    </row>
    <row r="53" spans="2:13" ht="30" x14ac:dyDescent="0.25">
      <c r="B53" s="6">
        <v>7</v>
      </c>
      <c r="C53" s="7"/>
      <c r="D53" s="5" t="s">
        <v>53</v>
      </c>
      <c r="E53" s="7"/>
      <c r="F53" s="7"/>
      <c r="G53" s="7"/>
      <c r="H53" s="7" t="s">
        <v>107</v>
      </c>
      <c r="I53" s="7" t="s">
        <v>122</v>
      </c>
      <c r="J53" s="7">
        <v>80</v>
      </c>
      <c r="K53" s="7" t="s">
        <v>123</v>
      </c>
      <c r="L53" s="7" t="s">
        <v>124</v>
      </c>
      <c r="M53">
        <f>20+21.6</f>
        <v>41.6</v>
      </c>
    </row>
    <row r="54" spans="2:13" x14ac:dyDescent="0.25">
      <c r="B54" s="6">
        <v>8</v>
      </c>
      <c r="C54" s="7"/>
      <c r="D54" s="5" t="s">
        <v>54</v>
      </c>
      <c r="E54" s="7"/>
      <c r="F54" s="7"/>
      <c r="G54" s="7"/>
      <c r="H54" s="7" t="s">
        <v>107</v>
      </c>
      <c r="I54" s="7" t="s">
        <v>116</v>
      </c>
      <c r="J54" s="7">
        <v>40</v>
      </c>
      <c r="K54" s="7"/>
      <c r="L54" s="7"/>
    </row>
    <row r="55" spans="2:13" x14ac:dyDescent="0.25">
      <c r="B55" s="6">
        <v>9</v>
      </c>
      <c r="C55" s="7"/>
      <c r="D55" s="5" t="s">
        <v>55</v>
      </c>
      <c r="E55" s="7"/>
      <c r="F55" s="7"/>
      <c r="G55" s="7"/>
      <c r="H55" s="7" t="s">
        <v>107</v>
      </c>
      <c r="I55" s="7" t="s">
        <v>116</v>
      </c>
      <c r="J55" s="7">
        <v>40</v>
      </c>
      <c r="K55" s="7"/>
      <c r="L55" s="7"/>
    </row>
    <row r="56" spans="2:13" x14ac:dyDescent="0.25">
      <c r="B56" s="6">
        <v>10</v>
      </c>
      <c r="C56" s="7"/>
      <c r="D56" s="5" t="s">
        <v>143</v>
      </c>
      <c r="E56" s="7"/>
      <c r="F56" s="7"/>
      <c r="G56" s="7"/>
      <c r="H56" s="7" t="s">
        <v>107</v>
      </c>
      <c r="I56" s="7" t="s">
        <v>128</v>
      </c>
      <c r="J56" s="7">
        <v>70</v>
      </c>
      <c r="K56" s="7"/>
      <c r="L56" s="7"/>
    </row>
    <row r="57" spans="2:13" x14ac:dyDescent="0.25">
      <c r="B57" s="6">
        <v>11</v>
      </c>
      <c r="C57" s="7"/>
      <c r="D57" s="5" t="s">
        <v>56</v>
      </c>
      <c r="E57" s="7"/>
      <c r="F57" s="7"/>
      <c r="G57" s="7"/>
      <c r="H57" s="7" t="s">
        <v>107</v>
      </c>
      <c r="I57" s="7" t="s">
        <v>116</v>
      </c>
      <c r="J57" s="7">
        <v>40</v>
      </c>
      <c r="K57" s="7"/>
      <c r="L57" s="7"/>
    </row>
    <row r="58" spans="2:13" x14ac:dyDescent="0.25">
      <c r="B58" s="6">
        <v>12</v>
      </c>
      <c r="C58" s="7"/>
      <c r="D58" s="5" t="s">
        <v>57</v>
      </c>
      <c r="E58" s="7"/>
      <c r="F58" s="7"/>
      <c r="G58" s="7"/>
      <c r="H58" s="7" t="s">
        <v>107</v>
      </c>
      <c r="I58" s="7" t="s">
        <v>116</v>
      </c>
      <c r="J58" s="7">
        <v>40</v>
      </c>
      <c r="K58" s="7"/>
      <c r="L58" s="7"/>
    </row>
    <row r="59" spans="2:13" x14ac:dyDescent="0.25">
      <c r="B59" s="6">
        <v>13</v>
      </c>
      <c r="C59" s="7"/>
      <c r="D59" s="5" t="s">
        <v>58</v>
      </c>
      <c r="E59" s="7"/>
      <c r="F59" s="7"/>
      <c r="G59" s="7"/>
      <c r="H59" s="7" t="s">
        <v>107</v>
      </c>
      <c r="I59" s="7" t="s">
        <v>116</v>
      </c>
      <c r="J59" s="7">
        <v>40</v>
      </c>
      <c r="K59" s="7"/>
      <c r="L59" s="7"/>
    </row>
    <row r="60" spans="2:13" ht="15.75" x14ac:dyDescent="0.25">
      <c r="B60" s="14" t="s">
        <v>59</v>
      </c>
      <c r="C60" s="15" t="s">
        <v>60</v>
      </c>
      <c r="D60" s="13"/>
      <c r="E60" s="12"/>
      <c r="F60" s="12"/>
      <c r="G60" s="12"/>
      <c r="H60" s="12"/>
      <c r="I60" s="12"/>
      <c r="J60" s="12"/>
      <c r="K60" s="12"/>
      <c r="L60" s="12"/>
    </row>
    <row r="61" spans="2:13" x14ac:dyDescent="0.25">
      <c r="B61" s="6">
        <v>1</v>
      </c>
      <c r="C61" s="7"/>
      <c r="D61" s="5" t="s">
        <v>60</v>
      </c>
      <c r="E61" s="7"/>
      <c r="F61" s="7"/>
      <c r="G61" s="7"/>
      <c r="H61" s="7" t="s">
        <v>107</v>
      </c>
      <c r="I61" s="7" t="s">
        <v>112</v>
      </c>
      <c r="J61" s="7">
        <v>100</v>
      </c>
      <c r="K61" s="7"/>
      <c r="L61" s="7"/>
    </row>
    <row r="62" spans="2:13" x14ac:dyDescent="0.25">
      <c r="B62" s="6">
        <v>2</v>
      </c>
      <c r="C62" s="7"/>
      <c r="D62" s="5" t="s">
        <v>61</v>
      </c>
      <c r="E62" s="7" t="s">
        <v>110</v>
      </c>
      <c r="F62" s="7" t="s">
        <v>127</v>
      </c>
      <c r="G62" s="7">
        <v>200</v>
      </c>
      <c r="H62" s="7"/>
      <c r="I62" s="7"/>
      <c r="J62" s="7"/>
      <c r="K62" s="7"/>
      <c r="L62" s="7"/>
    </row>
    <row r="63" spans="2:13" x14ac:dyDescent="0.25">
      <c r="B63" s="6">
        <v>3</v>
      </c>
      <c r="C63" s="7"/>
      <c r="D63" s="5" t="s">
        <v>62</v>
      </c>
      <c r="E63" s="7"/>
      <c r="F63" s="7"/>
      <c r="G63" s="7"/>
      <c r="H63" s="7" t="s">
        <v>107</v>
      </c>
      <c r="I63" s="7" t="s">
        <v>121</v>
      </c>
      <c r="J63" s="7">
        <v>90</v>
      </c>
      <c r="K63" s="7"/>
      <c r="L63" s="7"/>
    </row>
    <row r="64" spans="2:13" x14ac:dyDescent="0.25">
      <c r="B64" s="6">
        <v>4</v>
      </c>
      <c r="C64" s="7"/>
      <c r="D64" s="5" t="s">
        <v>63</v>
      </c>
      <c r="E64" s="7" t="s">
        <v>110</v>
      </c>
      <c r="F64" s="7" t="s">
        <v>127</v>
      </c>
      <c r="G64" s="7">
        <v>200</v>
      </c>
      <c r="H64" s="7"/>
      <c r="I64" s="7"/>
      <c r="J64" s="7"/>
      <c r="K64" s="7"/>
      <c r="L64" s="7"/>
    </row>
    <row r="65" spans="2:15" x14ac:dyDescent="0.25">
      <c r="B65" s="6">
        <v>5</v>
      </c>
      <c r="C65" s="7"/>
      <c r="D65" s="5" t="s">
        <v>64</v>
      </c>
      <c r="E65" s="7"/>
      <c r="F65" s="7"/>
      <c r="G65" s="7"/>
      <c r="H65" s="7" t="s">
        <v>107</v>
      </c>
      <c r="I65" s="7" t="s">
        <v>128</v>
      </c>
      <c r="J65" s="7">
        <v>70</v>
      </c>
      <c r="K65" s="7"/>
      <c r="L65" s="7"/>
    </row>
    <row r="66" spans="2:15" x14ac:dyDescent="0.25">
      <c r="B66" s="6">
        <v>6</v>
      </c>
      <c r="C66" s="7"/>
      <c r="D66" s="5" t="s">
        <v>129</v>
      </c>
      <c r="E66" s="7" t="s">
        <v>110</v>
      </c>
      <c r="F66" s="7" t="s">
        <v>130</v>
      </c>
      <c r="G66" s="7">
        <v>200</v>
      </c>
      <c r="H66" s="7" t="s">
        <v>107</v>
      </c>
      <c r="I66" s="7" t="s">
        <v>116</v>
      </c>
      <c r="J66" s="7">
        <v>40</v>
      </c>
      <c r="K66" s="7"/>
      <c r="L66" s="7"/>
    </row>
    <row r="67" spans="2:15" x14ac:dyDescent="0.25">
      <c r="B67" s="6">
        <v>7</v>
      </c>
      <c r="C67" s="7"/>
      <c r="D67" s="5" t="s">
        <v>131</v>
      </c>
      <c r="E67" s="7"/>
      <c r="F67" s="7"/>
      <c r="G67" s="7"/>
      <c r="H67" s="7" t="s">
        <v>107</v>
      </c>
      <c r="I67" s="7" t="s">
        <v>132</v>
      </c>
      <c r="J67" s="7">
        <v>30</v>
      </c>
      <c r="K67" s="7"/>
      <c r="L67" s="7"/>
    </row>
    <row r="68" spans="2:15" x14ac:dyDescent="0.25">
      <c r="B68" s="6">
        <v>8</v>
      </c>
      <c r="C68" s="7"/>
      <c r="D68" s="5" t="s">
        <v>65</v>
      </c>
      <c r="E68" s="7"/>
      <c r="F68" s="7"/>
      <c r="G68" s="7"/>
      <c r="H68" s="7" t="s">
        <v>107</v>
      </c>
      <c r="I68" s="7" t="s">
        <v>112</v>
      </c>
      <c r="J68" s="7">
        <v>100</v>
      </c>
      <c r="K68" s="7"/>
      <c r="L68" s="7"/>
    </row>
    <row r="69" spans="2:15" x14ac:dyDescent="0.25">
      <c r="B69" s="6">
        <v>9</v>
      </c>
      <c r="C69" s="7"/>
      <c r="D69" s="5" t="s">
        <v>66</v>
      </c>
      <c r="E69" s="7"/>
      <c r="F69" s="7"/>
      <c r="G69" s="7"/>
      <c r="H69" s="7" t="s">
        <v>107</v>
      </c>
      <c r="I69" s="7" t="s">
        <v>116</v>
      </c>
      <c r="J69" s="7">
        <v>40</v>
      </c>
      <c r="K69" s="7"/>
      <c r="L69" s="7"/>
    </row>
    <row r="70" spans="2:15" ht="30" x14ac:dyDescent="0.25">
      <c r="B70" s="6">
        <v>10</v>
      </c>
      <c r="C70" s="7"/>
      <c r="D70" s="5" t="s">
        <v>67</v>
      </c>
      <c r="E70" s="7"/>
      <c r="F70" s="7"/>
      <c r="G70" s="7"/>
      <c r="H70" s="7" t="s">
        <v>107</v>
      </c>
      <c r="I70" s="7" t="s">
        <v>133</v>
      </c>
      <c r="J70" s="7">
        <v>82.5</v>
      </c>
      <c r="K70" s="7"/>
      <c r="L70" s="7"/>
      <c r="O70">
        <v>12.5</v>
      </c>
    </row>
    <row r="71" spans="2:15" x14ac:dyDescent="0.25">
      <c r="B71" s="6">
        <v>11</v>
      </c>
      <c r="C71" s="7"/>
      <c r="D71" s="5" t="s">
        <v>68</v>
      </c>
      <c r="E71" s="7"/>
      <c r="F71" s="7"/>
      <c r="G71" s="7"/>
      <c r="H71" s="7" t="s">
        <v>107</v>
      </c>
      <c r="I71" s="7" t="s">
        <v>116</v>
      </c>
      <c r="J71" s="7">
        <v>40</v>
      </c>
      <c r="K71" s="7"/>
      <c r="L71" s="7"/>
    </row>
    <row r="72" spans="2:15" x14ac:dyDescent="0.25">
      <c r="B72" s="6">
        <v>12</v>
      </c>
      <c r="C72" s="7"/>
      <c r="D72" s="5" t="s">
        <v>69</v>
      </c>
      <c r="E72" s="7"/>
      <c r="F72" s="7"/>
      <c r="G72" s="7"/>
      <c r="H72" s="7" t="s">
        <v>107</v>
      </c>
      <c r="I72" s="7" t="s">
        <v>116</v>
      </c>
      <c r="J72" s="7">
        <v>40</v>
      </c>
      <c r="K72" s="7"/>
      <c r="L72" s="7"/>
    </row>
    <row r="73" spans="2:15" x14ac:dyDescent="0.25">
      <c r="B73" s="6">
        <v>13</v>
      </c>
      <c r="C73" s="7"/>
      <c r="D73" s="5" t="s">
        <v>70</v>
      </c>
      <c r="E73" s="7"/>
      <c r="F73" s="7"/>
      <c r="G73" s="7"/>
      <c r="H73" s="7" t="s">
        <v>107</v>
      </c>
      <c r="I73" s="7" t="s">
        <v>116</v>
      </c>
      <c r="J73" s="7">
        <v>40</v>
      </c>
      <c r="K73" s="7"/>
      <c r="L73" s="7"/>
    </row>
    <row r="74" spans="2:15" x14ac:dyDescent="0.25">
      <c r="B74" s="6">
        <v>14</v>
      </c>
      <c r="C74" s="7"/>
      <c r="D74" s="5" t="s">
        <v>71</v>
      </c>
      <c r="E74" s="7"/>
      <c r="F74" s="7"/>
      <c r="G74" s="7"/>
      <c r="H74" s="7" t="s">
        <v>107</v>
      </c>
      <c r="I74" s="7" t="s">
        <v>119</v>
      </c>
      <c r="J74" s="7">
        <v>60</v>
      </c>
      <c r="K74" s="7"/>
      <c r="L74" s="7"/>
    </row>
    <row r="75" spans="2:15" x14ac:dyDescent="0.25">
      <c r="B75" s="6">
        <v>15</v>
      </c>
      <c r="C75" s="7"/>
      <c r="D75" s="5" t="s">
        <v>72</v>
      </c>
      <c r="E75" s="7"/>
      <c r="F75" s="7"/>
      <c r="G75" s="7"/>
      <c r="H75" s="7" t="s">
        <v>107</v>
      </c>
      <c r="I75" s="7" t="s">
        <v>116</v>
      </c>
      <c r="J75" s="7">
        <v>40</v>
      </c>
      <c r="K75" s="7"/>
      <c r="L75" s="7"/>
    </row>
    <row r="76" spans="2:15" x14ac:dyDescent="0.25">
      <c r="B76" s="6">
        <v>16</v>
      </c>
      <c r="C76" s="7"/>
      <c r="D76" s="5" t="s">
        <v>73</v>
      </c>
      <c r="E76" s="7"/>
      <c r="F76" s="7"/>
      <c r="G76" s="7"/>
      <c r="H76" s="7" t="s">
        <v>107</v>
      </c>
      <c r="I76" s="7" t="s">
        <v>116</v>
      </c>
      <c r="J76" s="7">
        <v>40</v>
      </c>
      <c r="K76" s="7"/>
      <c r="L76" s="7"/>
    </row>
    <row r="77" spans="2:15" x14ac:dyDescent="0.25">
      <c r="B77" s="6">
        <v>17</v>
      </c>
      <c r="C77" s="7"/>
      <c r="D77" s="5" t="s">
        <v>74</v>
      </c>
      <c r="E77" s="7"/>
      <c r="F77" s="7"/>
      <c r="G77" s="7"/>
      <c r="H77" s="7" t="s">
        <v>107</v>
      </c>
      <c r="I77" s="7" t="s">
        <v>134</v>
      </c>
      <c r="J77" s="7">
        <v>20</v>
      </c>
      <c r="K77" s="7"/>
      <c r="L77" s="7"/>
    </row>
    <row r="78" spans="2:15" x14ac:dyDescent="0.25">
      <c r="B78" s="6">
        <v>18</v>
      </c>
      <c r="C78" s="7"/>
      <c r="D78" s="5" t="s">
        <v>75</v>
      </c>
      <c r="E78" s="7"/>
      <c r="F78" s="7"/>
      <c r="G78" s="7"/>
      <c r="H78" s="7" t="s">
        <v>107</v>
      </c>
      <c r="I78" s="7" t="s">
        <v>135</v>
      </c>
      <c r="J78" s="7">
        <v>70</v>
      </c>
      <c r="K78" s="7"/>
      <c r="L78" s="7"/>
    </row>
    <row r="79" spans="2:15" x14ac:dyDescent="0.25">
      <c r="B79" s="6">
        <v>19</v>
      </c>
      <c r="C79" s="7"/>
      <c r="D79" s="5" t="s">
        <v>76</v>
      </c>
      <c r="E79" s="7"/>
      <c r="F79" s="7"/>
      <c r="G79" s="7"/>
      <c r="H79" s="7" t="s">
        <v>107</v>
      </c>
      <c r="I79" s="7" t="s">
        <v>116</v>
      </c>
      <c r="J79" s="7">
        <v>40</v>
      </c>
      <c r="K79" s="7"/>
      <c r="L79" s="7"/>
    </row>
    <row r="80" spans="2:15" x14ac:dyDescent="0.25">
      <c r="B80" s="6">
        <v>20</v>
      </c>
      <c r="C80" s="7"/>
      <c r="D80" s="5" t="s">
        <v>77</v>
      </c>
      <c r="E80" s="7"/>
      <c r="F80" s="7"/>
      <c r="G80" s="7"/>
      <c r="H80" s="7" t="s">
        <v>107</v>
      </c>
      <c r="I80" s="7" t="s">
        <v>126</v>
      </c>
      <c r="J80" s="7">
        <v>90</v>
      </c>
      <c r="K80" s="7"/>
      <c r="L80" s="7"/>
    </row>
    <row r="81" spans="2:12" x14ac:dyDescent="0.25">
      <c r="B81" s="6">
        <v>21</v>
      </c>
      <c r="C81" s="7"/>
      <c r="D81" s="5" t="s">
        <v>78</v>
      </c>
      <c r="E81" s="7"/>
      <c r="F81" s="7"/>
      <c r="G81" s="7"/>
      <c r="H81" s="7" t="s">
        <v>107</v>
      </c>
      <c r="I81" s="7" t="s">
        <v>116</v>
      </c>
      <c r="J81" s="7">
        <v>40</v>
      </c>
      <c r="K81" s="7"/>
      <c r="L81" s="7"/>
    </row>
    <row r="82" spans="2:12" x14ac:dyDescent="0.25">
      <c r="B82" s="6">
        <v>22</v>
      </c>
      <c r="C82" s="7"/>
      <c r="D82" s="5" t="s">
        <v>79</v>
      </c>
      <c r="E82" s="7"/>
      <c r="F82" s="7"/>
      <c r="G82" s="7"/>
      <c r="H82" s="7" t="s">
        <v>107</v>
      </c>
      <c r="I82" s="7" t="s">
        <v>116</v>
      </c>
      <c r="J82" s="7">
        <v>40</v>
      </c>
      <c r="K82" s="7"/>
      <c r="L82" s="7"/>
    </row>
    <row r="83" spans="2:12" x14ac:dyDescent="0.25">
      <c r="B83" s="6">
        <v>23</v>
      </c>
      <c r="C83" s="7"/>
      <c r="D83" s="5" t="s">
        <v>80</v>
      </c>
      <c r="E83" s="7"/>
      <c r="F83" s="7"/>
      <c r="G83" s="7"/>
      <c r="H83" s="7" t="s">
        <v>107</v>
      </c>
      <c r="I83" s="7" t="s">
        <v>116</v>
      </c>
      <c r="J83" s="7">
        <v>40</v>
      </c>
      <c r="K83" s="7"/>
      <c r="L83" s="7"/>
    </row>
    <row r="84" spans="2:12" x14ac:dyDescent="0.25">
      <c r="B84" s="6">
        <v>24</v>
      </c>
      <c r="C84" s="7"/>
      <c r="D84" s="5" t="s">
        <v>81</v>
      </c>
      <c r="E84" s="7"/>
      <c r="F84" s="7"/>
      <c r="G84" s="7"/>
      <c r="H84" s="7" t="s">
        <v>107</v>
      </c>
      <c r="I84" s="7" t="s">
        <v>134</v>
      </c>
      <c r="J84" s="7">
        <v>20</v>
      </c>
      <c r="K84" s="7"/>
      <c r="L84" s="7"/>
    </row>
    <row r="85" spans="2:12" x14ac:dyDescent="0.25">
      <c r="B85" s="6">
        <v>25</v>
      </c>
      <c r="C85" s="7"/>
      <c r="D85" s="5" t="s">
        <v>82</v>
      </c>
      <c r="E85" s="7"/>
      <c r="F85" s="7"/>
      <c r="G85" s="7"/>
      <c r="H85" s="7" t="s">
        <v>107</v>
      </c>
      <c r="I85" s="7" t="s">
        <v>132</v>
      </c>
      <c r="J85" s="7">
        <v>30</v>
      </c>
      <c r="K85" s="7"/>
      <c r="L85" s="7"/>
    </row>
    <row r="86" spans="2:12" x14ac:dyDescent="0.25">
      <c r="B86" s="6">
        <v>26</v>
      </c>
      <c r="C86" s="7"/>
      <c r="D86" s="5" t="s">
        <v>83</v>
      </c>
      <c r="E86" s="7"/>
      <c r="F86" s="7"/>
      <c r="G86" s="7"/>
      <c r="H86" s="7" t="s">
        <v>107</v>
      </c>
      <c r="I86" s="7" t="s">
        <v>134</v>
      </c>
      <c r="J86" s="7">
        <v>20</v>
      </c>
      <c r="K86" s="7"/>
      <c r="L86" s="7"/>
    </row>
    <row r="87" spans="2:12" ht="15.75" x14ac:dyDescent="0.25">
      <c r="B87" s="14" t="s">
        <v>84</v>
      </c>
      <c r="C87" s="15" t="s">
        <v>85</v>
      </c>
      <c r="D87" s="13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6">
        <v>1</v>
      </c>
      <c r="C88" s="7"/>
      <c r="D88" s="5" t="s">
        <v>86</v>
      </c>
      <c r="E88" s="7"/>
      <c r="F88" s="7"/>
      <c r="G88" s="7"/>
      <c r="H88" s="7" t="s">
        <v>107</v>
      </c>
      <c r="I88" s="7" t="s">
        <v>112</v>
      </c>
      <c r="J88" s="7">
        <v>100</v>
      </c>
      <c r="K88" s="7"/>
      <c r="L88" s="7"/>
    </row>
    <row r="89" spans="2:12" x14ac:dyDescent="0.25">
      <c r="B89" s="6">
        <v>2</v>
      </c>
      <c r="C89" s="7"/>
      <c r="D89" s="5" t="s">
        <v>87</v>
      </c>
      <c r="E89" s="7"/>
      <c r="F89" s="7"/>
      <c r="G89" s="7"/>
      <c r="H89" s="7" t="s">
        <v>107</v>
      </c>
      <c r="I89" s="7" t="s">
        <v>116</v>
      </c>
      <c r="J89" s="7">
        <v>40</v>
      </c>
      <c r="K89" s="7"/>
      <c r="L89" s="7"/>
    </row>
    <row r="90" spans="2:12" x14ac:dyDescent="0.25">
      <c r="B90" s="6">
        <v>3</v>
      </c>
      <c r="C90" s="7"/>
      <c r="D90" s="5" t="s">
        <v>88</v>
      </c>
      <c r="E90" s="7"/>
      <c r="F90" s="7"/>
      <c r="G90" s="7"/>
      <c r="H90" s="7" t="s">
        <v>107</v>
      </c>
      <c r="I90" s="7" t="s">
        <v>116</v>
      </c>
      <c r="J90" s="7">
        <v>40</v>
      </c>
      <c r="K90" s="7"/>
      <c r="L90" s="7"/>
    </row>
    <row r="91" spans="2:12" x14ac:dyDescent="0.25">
      <c r="B91" s="6">
        <v>4</v>
      </c>
      <c r="C91" s="7"/>
      <c r="D91" s="5" t="s">
        <v>89</v>
      </c>
      <c r="E91" s="7"/>
      <c r="F91" s="7"/>
      <c r="G91" s="7"/>
      <c r="H91" s="7" t="s">
        <v>107</v>
      </c>
      <c r="I91" s="7" t="s">
        <v>116</v>
      </c>
      <c r="J91" s="7">
        <v>40</v>
      </c>
      <c r="K91" s="7"/>
      <c r="L91" s="7"/>
    </row>
    <row r="92" spans="2:12" x14ac:dyDescent="0.25">
      <c r="B92" s="6">
        <v>5</v>
      </c>
      <c r="C92" s="7"/>
      <c r="D92" s="5" t="s">
        <v>90</v>
      </c>
      <c r="E92" s="7"/>
      <c r="F92" s="7"/>
      <c r="G92" s="7"/>
      <c r="H92" s="7" t="s">
        <v>107</v>
      </c>
      <c r="I92" s="7" t="s">
        <v>136</v>
      </c>
      <c r="J92" s="7">
        <v>70</v>
      </c>
      <c r="K92" s="7"/>
      <c r="L92" s="7"/>
    </row>
    <row r="93" spans="2:12" ht="15.75" x14ac:dyDescent="0.25">
      <c r="B93" s="14" t="s">
        <v>91</v>
      </c>
      <c r="C93" s="15" t="s">
        <v>92</v>
      </c>
      <c r="D93" s="13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6">
        <v>1</v>
      </c>
      <c r="C94" s="7"/>
      <c r="D94" s="5" t="s">
        <v>93</v>
      </c>
      <c r="E94" s="7" t="s">
        <v>110</v>
      </c>
      <c r="F94" s="7" t="s">
        <v>127</v>
      </c>
      <c r="G94" s="7">
        <v>200</v>
      </c>
      <c r="H94" s="7" t="s">
        <v>107</v>
      </c>
      <c r="I94" s="7" t="s">
        <v>116</v>
      </c>
      <c r="J94" s="7">
        <v>40</v>
      </c>
      <c r="K94" s="7"/>
      <c r="L94" s="7"/>
    </row>
    <row r="95" spans="2:12" x14ac:dyDescent="0.25">
      <c r="B95" s="6">
        <v>2</v>
      </c>
      <c r="C95" s="7"/>
      <c r="D95" s="5" t="s">
        <v>94</v>
      </c>
      <c r="E95" s="7" t="s">
        <v>110</v>
      </c>
      <c r="F95" s="7" t="s">
        <v>127</v>
      </c>
      <c r="G95" s="7">
        <v>200</v>
      </c>
      <c r="H95" s="7" t="s">
        <v>107</v>
      </c>
      <c r="I95" s="7" t="s">
        <v>112</v>
      </c>
      <c r="J95" s="7">
        <v>100</v>
      </c>
      <c r="K95" s="7"/>
      <c r="L95" s="7"/>
    </row>
    <row r="96" spans="2:12" x14ac:dyDescent="0.25">
      <c r="B96" s="6">
        <v>3</v>
      </c>
      <c r="C96" s="7"/>
      <c r="D96" s="5" t="s">
        <v>95</v>
      </c>
      <c r="E96" s="7"/>
      <c r="F96" s="7"/>
      <c r="G96" s="7"/>
      <c r="H96" s="7" t="s">
        <v>107</v>
      </c>
      <c r="I96" s="7" t="s">
        <v>137</v>
      </c>
      <c r="J96" s="7">
        <v>70</v>
      </c>
      <c r="K96" s="7"/>
      <c r="L96" s="7"/>
    </row>
    <row r="97" spans="2:13" x14ac:dyDescent="0.25">
      <c r="B97" s="6">
        <v>4</v>
      </c>
      <c r="C97" s="7"/>
      <c r="D97" s="5" t="s">
        <v>92</v>
      </c>
      <c r="E97" s="7"/>
      <c r="F97" s="7"/>
      <c r="G97" s="7"/>
      <c r="H97" s="7" t="s">
        <v>107</v>
      </c>
      <c r="I97" s="7" t="s">
        <v>118</v>
      </c>
      <c r="J97" s="7">
        <v>120</v>
      </c>
      <c r="K97" s="7"/>
      <c r="L97" s="7"/>
    </row>
    <row r="98" spans="2:13" x14ac:dyDescent="0.25">
      <c r="B98" s="6">
        <v>5</v>
      </c>
      <c r="C98" s="7"/>
      <c r="D98" s="5" t="s">
        <v>96</v>
      </c>
      <c r="E98" s="7"/>
      <c r="F98" s="7"/>
      <c r="G98" s="7"/>
      <c r="H98" s="7" t="s">
        <v>107</v>
      </c>
      <c r="I98" s="7" t="s">
        <v>116</v>
      </c>
      <c r="J98" s="7">
        <v>40</v>
      </c>
      <c r="K98" s="7"/>
      <c r="L98" s="7"/>
    </row>
    <row r="99" spans="2:13" x14ac:dyDescent="0.25">
      <c r="B99" s="6">
        <v>6</v>
      </c>
      <c r="C99" s="7"/>
      <c r="D99" s="5" t="s">
        <v>97</v>
      </c>
      <c r="E99" s="7"/>
      <c r="F99" s="7"/>
      <c r="G99" s="7"/>
      <c r="H99" s="7" t="s">
        <v>107</v>
      </c>
      <c r="I99" s="7" t="s">
        <v>116</v>
      </c>
      <c r="J99" s="7">
        <v>40</v>
      </c>
      <c r="K99" s="7"/>
      <c r="L99" s="7"/>
    </row>
    <row r="100" spans="2:13" x14ac:dyDescent="0.25">
      <c r="B100" s="6">
        <v>7</v>
      </c>
      <c r="C100" s="7"/>
      <c r="D100" s="5" t="s">
        <v>98</v>
      </c>
      <c r="E100" s="7"/>
      <c r="F100" s="7"/>
      <c r="G100" s="7"/>
      <c r="H100" s="7" t="s">
        <v>107</v>
      </c>
      <c r="I100" s="7" t="s">
        <v>119</v>
      </c>
      <c r="J100" s="7">
        <v>90</v>
      </c>
      <c r="K100" s="7"/>
      <c r="L100" s="7"/>
    </row>
    <row r="101" spans="2:13" x14ac:dyDescent="0.25">
      <c r="B101" s="6">
        <v>8</v>
      </c>
      <c r="C101" s="7"/>
      <c r="D101" s="5" t="s">
        <v>99</v>
      </c>
      <c r="E101" s="7"/>
      <c r="F101" s="7"/>
      <c r="G101" s="7"/>
      <c r="H101" s="7" t="s">
        <v>107</v>
      </c>
      <c r="I101" s="7" t="s">
        <v>116</v>
      </c>
      <c r="J101" s="7">
        <v>40</v>
      </c>
      <c r="K101" s="7"/>
      <c r="L101" s="7"/>
    </row>
    <row r="102" spans="2:13" x14ac:dyDescent="0.25">
      <c r="B102" s="6">
        <v>9</v>
      </c>
      <c r="C102" s="7"/>
      <c r="D102" s="5" t="s">
        <v>100</v>
      </c>
      <c r="E102" s="7"/>
      <c r="F102" s="7"/>
      <c r="G102" s="7"/>
      <c r="H102" s="7" t="s">
        <v>107</v>
      </c>
      <c r="I102" s="7" t="s">
        <v>116</v>
      </c>
      <c r="J102" s="7">
        <v>40</v>
      </c>
      <c r="K102" s="7"/>
      <c r="L102" s="7"/>
    </row>
    <row r="103" spans="2:13" x14ac:dyDescent="0.25">
      <c r="B103" s="6">
        <v>10</v>
      </c>
      <c r="C103" s="7"/>
      <c r="D103" s="5" t="s">
        <v>101</v>
      </c>
      <c r="E103" s="7"/>
      <c r="F103" s="7"/>
      <c r="G103" s="7"/>
      <c r="H103" s="7" t="s">
        <v>107</v>
      </c>
      <c r="I103" s="7" t="s">
        <v>134</v>
      </c>
      <c r="J103" s="7">
        <v>20</v>
      </c>
      <c r="K103" s="7"/>
      <c r="L103" s="7"/>
    </row>
    <row r="104" spans="2:13" x14ac:dyDescent="0.25">
      <c r="B104" s="6">
        <v>11</v>
      </c>
      <c r="C104" s="7"/>
      <c r="D104" s="5" t="s">
        <v>102</v>
      </c>
      <c r="E104" s="7"/>
      <c r="F104" s="7"/>
      <c r="G104" s="7"/>
      <c r="H104" s="7" t="s">
        <v>107</v>
      </c>
      <c r="I104" s="7" t="s">
        <v>116</v>
      </c>
      <c r="J104" s="7">
        <v>40</v>
      </c>
      <c r="K104" s="7"/>
      <c r="L104" s="7"/>
    </row>
    <row r="105" spans="2:13" x14ac:dyDescent="0.25">
      <c r="B105" s="6">
        <v>12</v>
      </c>
      <c r="C105" s="7"/>
      <c r="D105" s="5" t="s">
        <v>103</v>
      </c>
      <c r="E105" s="7"/>
      <c r="F105" s="7"/>
      <c r="G105" s="7"/>
      <c r="H105" s="7" t="s">
        <v>107</v>
      </c>
      <c r="I105" s="7" t="s">
        <v>116</v>
      </c>
      <c r="J105" s="7">
        <v>40</v>
      </c>
      <c r="K105" s="7"/>
      <c r="L105" s="7"/>
    </row>
    <row r="106" spans="2:13" x14ac:dyDescent="0.25">
      <c r="B106" s="6">
        <v>13</v>
      </c>
      <c r="C106" s="7"/>
      <c r="D106" s="5" t="s">
        <v>104</v>
      </c>
      <c r="E106" s="7"/>
      <c r="F106" s="7"/>
      <c r="G106" s="7"/>
      <c r="H106" s="7" t="s">
        <v>107</v>
      </c>
      <c r="I106" s="7" t="s">
        <v>119</v>
      </c>
      <c r="J106" s="7">
        <v>60</v>
      </c>
      <c r="K106" s="7"/>
      <c r="L106" s="7"/>
    </row>
    <row r="107" spans="2:13" x14ac:dyDescent="0.25">
      <c r="B107" s="11"/>
      <c r="C107" s="12"/>
      <c r="D107" s="13" t="s">
        <v>140</v>
      </c>
      <c r="E107" s="12"/>
      <c r="F107" s="13" t="s">
        <v>142</v>
      </c>
      <c r="G107" s="12">
        <f>SUM(G11:G106)</f>
        <v>3250</v>
      </c>
      <c r="H107" s="12"/>
      <c r="I107" s="13" t="s">
        <v>146</v>
      </c>
      <c r="J107" s="12">
        <f>SUM(J11:J106)</f>
        <v>5362.5</v>
      </c>
      <c r="K107" s="12"/>
      <c r="L107" s="13" t="s">
        <v>145</v>
      </c>
      <c r="M107">
        <f>SUM(M10:M106)</f>
        <v>109.9</v>
      </c>
    </row>
  </sheetData>
  <autoFilter ref="B8:L108" xr:uid="{00000000-0009-0000-0000-000000000000}"/>
  <mergeCells count="2">
    <mergeCell ref="B5:L5"/>
    <mergeCell ref="B6:L6"/>
  </mergeCells>
  <printOptions horizontalCentered="1"/>
  <pageMargins left="0.31496062992125984" right="0.31496062992125984" top="0.35433070866141736" bottom="0.35433070866141736" header="0" footer="0"/>
  <pageSetup scale="80" orientation="portrait" verticalDpi="0" r:id="rId1"/>
  <rowBreaks count="1" manualBreakCount="1">
    <brk id="5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8576"/>
  <sheetViews>
    <sheetView workbookViewId="0">
      <selection activeCell="A35" sqref="A35:XFD35"/>
    </sheetView>
  </sheetViews>
  <sheetFormatPr defaultRowHeight="15" x14ac:dyDescent="0.25"/>
  <cols>
    <col min="1" max="1" width="6" customWidth="1"/>
    <col min="2" max="2" width="17.85546875" customWidth="1"/>
    <col min="3" max="3" width="13" customWidth="1"/>
    <col min="4" max="4" width="10.7109375" customWidth="1"/>
    <col min="5" max="5" width="18.28515625" customWidth="1"/>
    <col min="6" max="6" width="14.28515625" customWidth="1"/>
    <col min="7" max="7" width="12.85546875" customWidth="1"/>
    <col min="8" max="8" width="7.42578125" customWidth="1"/>
    <col min="9" max="9" width="10" customWidth="1"/>
    <col min="10" max="10" width="15" customWidth="1"/>
  </cols>
  <sheetData>
    <row r="1" spans="1:10" ht="15.75" thickBot="1" x14ac:dyDescent="0.3">
      <c r="A1" s="238" t="s">
        <v>148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ht="15.75" thickBot="1" x14ac:dyDescent="0.3">
      <c r="A2" s="243" t="s">
        <v>150</v>
      </c>
      <c r="B2" s="246" t="s">
        <v>151</v>
      </c>
      <c r="C2" s="249" t="s">
        <v>149</v>
      </c>
      <c r="D2" s="250"/>
      <c r="E2" s="250"/>
      <c r="F2" s="250"/>
      <c r="G2" s="250"/>
      <c r="H2" s="251"/>
      <c r="I2" s="252" t="s">
        <v>154</v>
      </c>
      <c r="J2" s="243" t="s">
        <v>155</v>
      </c>
    </row>
    <row r="3" spans="1:10" ht="15.75" thickBot="1" x14ac:dyDescent="0.3">
      <c r="A3" s="244"/>
      <c r="B3" s="247"/>
      <c r="C3" s="241" t="s">
        <v>105</v>
      </c>
      <c r="D3" s="242"/>
      <c r="E3" s="241" t="s">
        <v>152</v>
      </c>
      <c r="F3" s="242"/>
      <c r="G3" s="241" t="s">
        <v>153</v>
      </c>
      <c r="H3" s="242"/>
      <c r="I3" s="253"/>
      <c r="J3" s="244"/>
    </row>
    <row r="4" spans="1:10" ht="15.75" thickBot="1" x14ac:dyDescent="0.3">
      <c r="A4" s="245"/>
      <c r="B4" s="248"/>
      <c r="C4" s="20" t="s">
        <v>156</v>
      </c>
      <c r="D4" s="20" t="s">
        <v>157</v>
      </c>
      <c r="E4" s="20" t="s">
        <v>156</v>
      </c>
      <c r="F4" s="21" t="s">
        <v>159</v>
      </c>
      <c r="G4" s="20" t="s">
        <v>156</v>
      </c>
      <c r="H4" s="22" t="s">
        <v>157</v>
      </c>
      <c r="I4" s="254"/>
      <c r="J4" s="245"/>
    </row>
    <row r="5" spans="1:10" x14ac:dyDescent="0.25">
      <c r="A5" s="30">
        <v>1</v>
      </c>
      <c r="B5" s="18" t="s">
        <v>158</v>
      </c>
      <c r="C5" s="18"/>
      <c r="D5" s="18"/>
      <c r="E5" s="18" t="s">
        <v>199</v>
      </c>
      <c r="F5" s="30">
        <v>170</v>
      </c>
      <c r="G5" s="18"/>
      <c r="H5" s="18"/>
      <c r="I5" s="18"/>
      <c r="J5" s="30" t="s">
        <v>160</v>
      </c>
    </row>
    <row r="6" spans="1:10" x14ac:dyDescent="0.25">
      <c r="A6" s="31">
        <v>2</v>
      </c>
      <c r="B6" s="17" t="s">
        <v>161</v>
      </c>
      <c r="C6" s="17" t="s">
        <v>113</v>
      </c>
      <c r="D6" s="31">
        <v>300</v>
      </c>
      <c r="E6" s="17" t="s">
        <v>108</v>
      </c>
      <c r="F6" s="31">
        <v>150</v>
      </c>
      <c r="G6" s="17"/>
      <c r="H6" s="17"/>
      <c r="I6" s="17"/>
      <c r="J6" s="30" t="s">
        <v>160</v>
      </c>
    </row>
    <row r="7" spans="1:10" x14ac:dyDescent="0.25">
      <c r="A7" s="31">
        <v>3</v>
      </c>
      <c r="B7" s="17" t="s">
        <v>162</v>
      </c>
      <c r="C7" s="17"/>
      <c r="D7" s="31"/>
      <c r="E7" s="17" t="s">
        <v>112</v>
      </c>
      <c r="F7" s="31">
        <v>100</v>
      </c>
      <c r="G7" s="17"/>
      <c r="H7" s="17"/>
      <c r="I7" s="17"/>
      <c r="J7" s="30" t="s">
        <v>160</v>
      </c>
    </row>
    <row r="8" spans="1:10" x14ac:dyDescent="0.25">
      <c r="A8" s="31">
        <v>4</v>
      </c>
      <c r="B8" s="17" t="s">
        <v>163</v>
      </c>
      <c r="C8" s="17"/>
      <c r="D8" s="31"/>
      <c r="E8" s="17" t="s">
        <v>112</v>
      </c>
      <c r="F8" s="31">
        <v>100</v>
      </c>
      <c r="G8" s="17"/>
      <c r="H8" s="17"/>
      <c r="I8" s="17"/>
      <c r="J8" s="30" t="s">
        <v>160</v>
      </c>
    </row>
    <row r="9" spans="1:10" x14ac:dyDescent="0.25">
      <c r="A9" s="31">
        <v>5</v>
      </c>
      <c r="B9" s="17" t="s">
        <v>164</v>
      </c>
      <c r="D9" s="31"/>
      <c r="E9" s="17" t="s">
        <v>112</v>
      </c>
      <c r="F9" s="31">
        <v>100</v>
      </c>
      <c r="G9" s="17"/>
      <c r="H9" s="17"/>
      <c r="I9" s="17"/>
      <c r="J9" s="30" t="s">
        <v>160</v>
      </c>
    </row>
    <row r="10" spans="1:10" x14ac:dyDescent="0.25">
      <c r="A10" s="31">
        <v>6</v>
      </c>
      <c r="B10" s="17" t="s">
        <v>165</v>
      </c>
      <c r="C10" s="17"/>
      <c r="D10" s="31"/>
      <c r="E10" s="17" t="s">
        <v>115</v>
      </c>
      <c r="F10" s="31">
        <v>200</v>
      </c>
      <c r="G10" s="17"/>
      <c r="H10" s="17"/>
      <c r="I10" s="17"/>
      <c r="J10" s="30" t="s">
        <v>160</v>
      </c>
    </row>
    <row r="11" spans="1:10" x14ac:dyDescent="0.25">
      <c r="A11" s="31">
        <v>7</v>
      </c>
      <c r="B11" s="17" t="s">
        <v>166</v>
      </c>
      <c r="C11" s="17"/>
      <c r="D11" s="31"/>
      <c r="E11" s="17" t="s">
        <v>112</v>
      </c>
      <c r="F11" s="31">
        <v>100</v>
      </c>
      <c r="G11" s="17"/>
      <c r="H11" s="17"/>
      <c r="I11" s="17"/>
      <c r="J11" s="30" t="s">
        <v>160</v>
      </c>
    </row>
    <row r="12" spans="1:10" x14ac:dyDescent="0.25">
      <c r="A12" s="31">
        <v>8</v>
      </c>
      <c r="B12" s="17" t="s">
        <v>167</v>
      </c>
      <c r="C12" s="17"/>
      <c r="D12" s="31"/>
      <c r="E12" s="17" t="s">
        <v>112</v>
      </c>
      <c r="F12" s="31">
        <v>100</v>
      </c>
      <c r="G12" s="17"/>
      <c r="H12" s="17"/>
      <c r="I12" s="17"/>
      <c r="J12" s="30" t="s">
        <v>160</v>
      </c>
    </row>
    <row r="13" spans="1:10" x14ac:dyDescent="0.25">
      <c r="A13" s="31">
        <v>9</v>
      </c>
      <c r="B13" s="17" t="s">
        <v>168</v>
      </c>
      <c r="C13" s="17" t="s">
        <v>141</v>
      </c>
      <c r="D13" s="31">
        <v>300</v>
      </c>
      <c r="E13" s="17" t="s">
        <v>112</v>
      </c>
      <c r="F13" s="31">
        <v>100</v>
      </c>
      <c r="G13" s="17"/>
      <c r="H13" s="17"/>
      <c r="I13" s="17"/>
      <c r="J13" s="30" t="s">
        <v>160</v>
      </c>
    </row>
    <row r="14" spans="1:10" x14ac:dyDescent="0.25">
      <c r="A14" s="31">
        <v>10</v>
      </c>
      <c r="B14" s="17" t="s">
        <v>169</v>
      </c>
      <c r="C14" s="17" t="s">
        <v>106</v>
      </c>
      <c r="D14" s="31">
        <v>400</v>
      </c>
      <c r="E14" s="17" t="s">
        <v>108</v>
      </c>
      <c r="F14" s="31">
        <v>150</v>
      </c>
      <c r="G14" s="17"/>
      <c r="H14" s="17"/>
      <c r="I14" s="17"/>
      <c r="J14" s="30" t="s">
        <v>160</v>
      </c>
    </row>
    <row r="15" spans="1:10" x14ac:dyDescent="0.25">
      <c r="A15" s="31">
        <v>11</v>
      </c>
      <c r="B15" s="17" t="s">
        <v>170</v>
      </c>
      <c r="C15" s="17"/>
      <c r="D15" s="31"/>
      <c r="E15" s="17" t="s">
        <v>116</v>
      </c>
      <c r="F15" s="31">
        <v>40</v>
      </c>
      <c r="G15" s="17"/>
      <c r="H15" s="17"/>
      <c r="I15" s="17"/>
      <c r="J15" s="30" t="s">
        <v>160</v>
      </c>
    </row>
    <row r="16" spans="1:10" ht="15.75" thickBot="1" x14ac:dyDescent="0.3">
      <c r="A16" s="32"/>
      <c r="B16" s="23" t="s">
        <v>171</v>
      </c>
      <c r="C16" s="23"/>
      <c r="D16" s="36">
        <v>1000</v>
      </c>
      <c r="E16" s="23"/>
      <c r="F16" s="36">
        <v>1310</v>
      </c>
      <c r="G16" s="19"/>
      <c r="H16" s="19"/>
      <c r="I16" s="19"/>
      <c r="J16" s="32"/>
    </row>
    <row r="17" spans="1:10" x14ac:dyDescent="0.25">
      <c r="A17" s="30">
        <v>12</v>
      </c>
      <c r="B17" s="18" t="s">
        <v>173</v>
      </c>
      <c r="C17" s="18" t="s">
        <v>108</v>
      </c>
      <c r="D17" s="30">
        <v>450</v>
      </c>
      <c r="E17" s="18" t="s">
        <v>117</v>
      </c>
      <c r="F17" s="30">
        <v>20</v>
      </c>
      <c r="G17" s="18"/>
      <c r="H17" s="18"/>
      <c r="I17" s="18"/>
      <c r="J17" s="30" t="s">
        <v>172</v>
      </c>
    </row>
    <row r="18" spans="1:10" x14ac:dyDescent="0.25">
      <c r="A18" s="31">
        <v>13</v>
      </c>
      <c r="B18" s="17" t="s">
        <v>174</v>
      </c>
      <c r="C18" s="17"/>
      <c r="D18" s="31"/>
      <c r="E18" s="17" t="s">
        <v>112</v>
      </c>
      <c r="F18" s="31">
        <v>100</v>
      </c>
      <c r="G18" s="17"/>
      <c r="H18" s="17"/>
      <c r="I18" s="17"/>
      <c r="J18" s="30" t="s">
        <v>172</v>
      </c>
    </row>
    <row r="19" spans="1:10" x14ac:dyDescent="0.25">
      <c r="A19" s="31">
        <v>14</v>
      </c>
      <c r="B19" s="17" t="s">
        <v>175</v>
      </c>
      <c r="C19" s="17"/>
      <c r="D19" s="31"/>
      <c r="E19" s="17" t="s">
        <v>116</v>
      </c>
      <c r="F19" s="31">
        <v>40</v>
      </c>
      <c r="G19" s="17"/>
      <c r="H19" s="17"/>
      <c r="I19" s="17"/>
      <c r="J19" s="30" t="s">
        <v>172</v>
      </c>
    </row>
    <row r="20" spans="1:10" x14ac:dyDescent="0.25">
      <c r="A20" s="31">
        <v>15</v>
      </c>
      <c r="B20" s="17" t="s">
        <v>176</v>
      </c>
      <c r="C20" s="17"/>
      <c r="D20" s="31"/>
      <c r="E20" s="17" t="s">
        <v>116</v>
      </c>
      <c r="F20" s="31">
        <v>40</v>
      </c>
      <c r="G20" s="17"/>
      <c r="H20" s="17"/>
      <c r="I20" s="17"/>
      <c r="J20" s="30" t="s">
        <v>172</v>
      </c>
    </row>
    <row r="21" spans="1:10" x14ac:dyDescent="0.25">
      <c r="A21" s="31">
        <v>16</v>
      </c>
      <c r="B21" s="17" t="s">
        <v>177</v>
      </c>
      <c r="C21" s="17"/>
      <c r="D21" s="31"/>
      <c r="E21" s="17" t="s">
        <v>136</v>
      </c>
      <c r="F21" s="31">
        <v>70</v>
      </c>
      <c r="G21" s="17"/>
      <c r="H21" s="17"/>
      <c r="I21" s="17"/>
      <c r="J21" s="30" t="s">
        <v>172</v>
      </c>
    </row>
    <row r="22" spans="1:10" x14ac:dyDescent="0.25">
      <c r="A22" s="31">
        <v>17</v>
      </c>
      <c r="B22" s="17" t="s">
        <v>178</v>
      </c>
      <c r="C22" s="17"/>
      <c r="D22" s="31"/>
      <c r="E22" s="17" t="s">
        <v>119</v>
      </c>
      <c r="F22" s="31">
        <v>60</v>
      </c>
      <c r="G22" s="17"/>
      <c r="H22" s="17"/>
      <c r="I22" s="17"/>
      <c r="J22" s="30" t="s">
        <v>172</v>
      </c>
    </row>
    <row r="23" spans="1:10" x14ac:dyDescent="0.25">
      <c r="A23" s="31">
        <v>18</v>
      </c>
      <c r="B23" s="17" t="s">
        <v>179</v>
      </c>
      <c r="C23" s="17"/>
      <c r="D23" s="31"/>
      <c r="E23" s="17" t="s">
        <v>116</v>
      </c>
      <c r="F23" s="31">
        <v>40</v>
      </c>
      <c r="G23" s="17"/>
      <c r="H23" s="17"/>
      <c r="I23" s="17"/>
      <c r="J23" s="30" t="s">
        <v>172</v>
      </c>
    </row>
    <row r="24" spans="1:10" x14ac:dyDescent="0.25">
      <c r="A24" s="31">
        <v>19</v>
      </c>
      <c r="B24" s="17" t="s">
        <v>180</v>
      </c>
      <c r="C24" s="17"/>
      <c r="D24" s="31"/>
      <c r="E24" s="17" t="s">
        <v>119</v>
      </c>
      <c r="F24" s="31">
        <v>60</v>
      </c>
      <c r="G24" s="17"/>
      <c r="H24" s="17"/>
      <c r="I24" s="17"/>
      <c r="J24" s="30" t="s">
        <v>172</v>
      </c>
    </row>
    <row r="25" spans="1:10" x14ac:dyDescent="0.25">
      <c r="A25" s="31">
        <v>20</v>
      </c>
      <c r="B25" s="17" t="s">
        <v>181</v>
      </c>
      <c r="C25" s="17"/>
      <c r="D25" s="31"/>
      <c r="E25" s="17" t="s">
        <v>116</v>
      </c>
      <c r="F25" s="31">
        <v>40</v>
      </c>
      <c r="G25" s="17"/>
      <c r="H25" s="17"/>
      <c r="I25" s="17"/>
      <c r="J25" s="30" t="s">
        <v>172</v>
      </c>
    </row>
    <row r="26" spans="1:10" x14ac:dyDescent="0.25">
      <c r="A26" s="31">
        <v>21</v>
      </c>
      <c r="B26" s="17" t="s">
        <v>182</v>
      </c>
      <c r="C26" s="17"/>
      <c r="D26" s="31"/>
      <c r="E26" s="17" t="s">
        <v>116</v>
      </c>
      <c r="F26" s="31">
        <v>40</v>
      </c>
      <c r="G26" s="17"/>
      <c r="H26" s="17"/>
      <c r="I26" s="17"/>
      <c r="J26" s="30" t="s">
        <v>172</v>
      </c>
    </row>
    <row r="27" spans="1:10" x14ac:dyDescent="0.25">
      <c r="A27" s="31">
        <v>22</v>
      </c>
      <c r="B27" s="17" t="s">
        <v>183</v>
      </c>
      <c r="C27" s="17"/>
      <c r="D27" s="31"/>
      <c r="E27" s="17" t="s">
        <v>116</v>
      </c>
      <c r="F27" s="31">
        <v>40</v>
      </c>
      <c r="G27" s="17"/>
      <c r="H27" s="17"/>
      <c r="I27" s="17"/>
      <c r="J27" s="30" t="s">
        <v>172</v>
      </c>
    </row>
    <row r="28" spans="1:10" ht="15.75" thickBot="1" x14ac:dyDescent="0.3">
      <c r="A28" s="32"/>
      <c r="B28" s="23" t="s">
        <v>171</v>
      </c>
      <c r="C28" s="23"/>
      <c r="D28" s="36">
        <v>450</v>
      </c>
      <c r="E28" s="23"/>
      <c r="F28" s="36">
        <v>550</v>
      </c>
      <c r="G28" s="19"/>
      <c r="H28" s="19"/>
      <c r="I28" s="19"/>
      <c r="J28" s="32"/>
    </row>
    <row r="29" spans="1:10" x14ac:dyDescent="0.25">
      <c r="A29" s="30">
        <v>23</v>
      </c>
      <c r="B29" s="18" t="s">
        <v>184</v>
      </c>
      <c r="C29" s="18"/>
      <c r="D29" s="30"/>
      <c r="E29" s="18" t="s">
        <v>112</v>
      </c>
      <c r="F29" s="30">
        <v>100</v>
      </c>
      <c r="G29" s="18" t="s">
        <v>125</v>
      </c>
      <c r="H29" s="30">
        <v>26.7</v>
      </c>
      <c r="I29" s="18"/>
      <c r="J29" s="30" t="s">
        <v>185</v>
      </c>
    </row>
    <row r="30" spans="1:10" x14ac:dyDescent="0.25">
      <c r="A30" s="31">
        <v>24</v>
      </c>
      <c r="B30" s="17" t="s">
        <v>186</v>
      </c>
      <c r="C30" s="17"/>
      <c r="D30" s="31"/>
      <c r="E30" s="17" t="s">
        <v>116</v>
      </c>
      <c r="F30" s="31">
        <v>40</v>
      </c>
      <c r="G30" s="17"/>
      <c r="H30" s="31"/>
      <c r="I30" s="17" t="s">
        <v>187</v>
      </c>
      <c r="J30" s="30" t="s">
        <v>185</v>
      </c>
    </row>
    <row r="31" spans="1:10" x14ac:dyDescent="0.25">
      <c r="A31" s="31">
        <v>25</v>
      </c>
      <c r="B31" s="17" t="s">
        <v>188</v>
      </c>
      <c r="C31" s="17"/>
      <c r="D31" s="31"/>
      <c r="E31" s="17" t="s">
        <v>116</v>
      </c>
      <c r="F31" s="31">
        <v>40</v>
      </c>
      <c r="G31" s="17"/>
      <c r="H31" s="31"/>
      <c r="I31" s="17"/>
      <c r="J31" s="30" t="s">
        <v>185</v>
      </c>
    </row>
    <row r="32" spans="1:10" x14ac:dyDescent="0.25">
      <c r="A32" s="31">
        <v>26</v>
      </c>
      <c r="B32" s="17" t="s">
        <v>189</v>
      </c>
      <c r="C32" s="17"/>
      <c r="D32" s="31"/>
      <c r="E32" s="17" t="s">
        <v>116</v>
      </c>
      <c r="F32" s="31">
        <v>40</v>
      </c>
      <c r="G32" s="17"/>
      <c r="H32" s="31"/>
      <c r="I32" s="17"/>
      <c r="J32" s="30" t="s">
        <v>185</v>
      </c>
    </row>
    <row r="33" spans="1:10" x14ac:dyDescent="0.25">
      <c r="A33" s="31">
        <v>27</v>
      </c>
      <c r="B33" s="17" t="s">
        <v>190</v>
      </c>
      <c r="C33" s="17" t="s">
        <v>111</v>
      </c>
      <c r="D33" s="31">
        <v>450</v>
      </c>
      <c r="E33" s="17" t="s">
        <v>112</v>
      </c>
      <c r="F33" s="31">
        <v>100</v>
      </c>
      <c r="G33" s="17"/>
      <c r="H33" s="31"/>
      <c r="I33" s="17"/>
      <c r="J33" s="30" t="s">
        <v>185</v>
      </c>
    </row>
    <row r="34" spans="1:10" x14ac:dyDescent="0.25">
      <c r="A34" s="31">
        <v>28</v>
      </c>
      <c r="B34" s="17" t="s">
        <v>191</v>
      </c>
      <c r="C34" s="17"/>
      <c r="D34" s="31"/>
      <c r="E34" s="17" t="s">
        <v>116</v>
      </c>
      <c r="F34" s="31">
        <v>40</v>
      </c>
      <c r="G34" s="17"/>
      <c r="H34" s="31"/>
      <c r="I34" s="17"/>
      <c r="J34" s="30" t="s">
        <v>185</v>
      </c>
    </row>
    <row r="35" spans="1:10" x14ac:dyDescent="0.25">
      <c r="A35" s="31">
        <v>29</v>
      </c>
      <c r="B35" s="17" t="s">
        <v>192</v>
      </c>
      <c r="C35" s="17"/>
      <c r="D35" s="31"/>
      <c r="E35" s="17" t="s">
        <v>116</v>
      </c>
      <c r="F35" s="31">
        <v>40</v>
      </c>
      <c r="G35" s="17"/>
      <c r="H35" s="31"/>
      <c r="I35" s="17"/>
      <c r="J35" s="30" t="s">
        <v>185</v>
      </c>
    </row>
    <row r="36" spans="1:10" x14ac:dyDescent="0.25">
      <c r="A36" s="31">
        <v>30</v>
      </c>
      <c r="B36" s="17" t="s">
        <v>193</v>
      </c>
      <c r="C36" s="17"/>
      <c r="D36" s="31"/>
      <c r="E36" s="17" t="s">
        <v>136</v>
      </c>
      <c r="F36" s="31">
        <v>70</v>
      </c>
      <c r="G36" s="17"/>
      <c r="H36" s="31"/>
      <c r="I36" s="17" t="s">
        <v>194</v>
      </c>
      <c r="J36" s="30" t="s">
        <v>185</v>
      </c>
    </row>
    <row r="37" spans="1:10" x14ac:dyDescent="0.25">
      <c r="A37" s="31">
        <v>31</v>
      </c>
      <c r="B37" s="17" t="s">
        <v>195</v>
      </c>
      <c r="C37" s="17"/>
      <c r="D37" s="31"/>
      <c r="E37" s="17" t="s">
        <v>116</v>
      </c>
      <c r="F37" s="31">
        <v>40</v>
      </c>
      <c r="G37" s="17"/>
      <c r="H37" s="31"/>
      <c r="I37" s="17"/>
      <c r="J37" s="30" t="s">
        <v>185</v>
      </c>
    </row>
    <row r="38" spans="1:10" x14ac:dyDescent="0.25">
      <c r="A38" s="31">
        <v>32</v>
      </c>
      <c r="B38" s="17" t="s">
        <v>196</v>
      </c>
      <c r="C38" s="17"/>
      <c r="D38" s="31"/>
      <c r="E38" s="17" t="s">
        <v>116</v>
      </c>
      <c r="F38" s="31">
        <v>40</v>
      </c>
      <c r="G38" s="17"/>
      <c r="H38" s="31"/>
      <c r="I38" s="17"/>
      <c r="J38" s="30" t="s">
        <v>185</v>
      </c>
    </row>
    <row r="39" spans="1:10" x14ac:dyDescent="0.25">
      <c r="A39" s="31">
        <v>33</v>
      </c>
      <c r="B39" s="17" t="s">
        <v>197</v>
      </c>
      <c r="C39" s="17"/>
      <c r="D39" s="31"/>
      <c r="E39" s="17" t="s">
        <v>116</v>
      </c>
      <c r="F39" s="31">
        <v>40</v>
      </c>
      <c r="G39" s="17"/>
      <c r="H39" s="31"/>
      <c r="I39" s="17"/>
      <c r="J39" s="30" t="s">
        <v>185</v>
      </c>
    </row>
    <row r="40" spans="1:10" x14ac:dyDescent="0.25">
      <c r="A40" s="31">
        <v>34</v>
      </c>
      <c r="B40" s="17" t="s">
        <v>198</v>
      </c>
      <c r="C40" s="17"/>
      <c r="D40" s="31"/>
      <c r="E40" s="17" t="s">
        <v>116</v>
      </c>
      <c r="F40" s="31">
        <v>40</v>
      </c>
      <c r="G40" s="17"/>
      <c r="H40" s="31"/>
      <c r="I40" s="17"/>
      <c r="J40" s="30" t="s">
        <v>185</v>
      </c>
    </row>
    <row r="41" spans="1:10" ht="15.75" thickBot="1" x14ac:dyDescent="0.3">
      <c r="A41" s="32"/>
      <c r="B41" s="23" t="s">
        <v>171</v>
      </c>
      <c r="C41" s="23"/>
      <c r="D41" s="36">
        <v>450</v>
      </c>
      <c r="E41" s="23"/>
      <c r="F41" s="36">
        <v>630</v>
      </c>
      <c r="G41" s="23"/>
      <c r="H41" s="36">
        <v>26.7</v>
      </c>
      <c r="I41" s="19"/>
      <c r="J41" s="32"/>
    </row>
    <row r="42" spans="1:10" x14ac:dyDescent="0.25">
      <c r="A42" s="30">
        <v>35</v>
      </c>
      <c r="B42" s="18" t="s">
        <v>200</v>
      </c>
      <c r="C42" s="18" t="s">
        <v>201</v>
      </c>
      <c r="D42" s="30">
        <v>350</v>
      </c>
      <c r="E42" s="18" t="s">
        <v>112</v>
      </c>
      <c r="F42" s="30">
        <v>100</v>
      </c>
      <c r="G42" s="18"/>
      <c r="H42" s="30"/>
      <c r="I42" s="18"/>
      <c r="J42" s="30" t="s">
        <v>200</v>
      </c>
    </row>
    <row r="43" spans="1:10" x14ac:dyDescent="0.25">
      <c r="A43" s="31">
        <v>36</v>
      </c>
      <c r="B43" s="17" t="s">
        <v>202</v>
      </c>
      <c r="C43" s="17"/>
      <c r="D43" s="31"/>
      <c r="E43" s="17" t="s">
        <v>116</v>
      </c>
      <c r="F43" s="31">
        <v>40</v>
      </c>
      <c r="G43" s="17"/>
      <c r="H43" s="31"/>
      <c r="I43" s="17"/>
      <c r="J43" s="30" t="s">
        <v>200</v>
      </c>
    </row>
    <row r="44" spans="1:10" x14ac:dyDescent="0.25">
      <c r="A44" s="31">
        <v>37</v>
      </c>
      <c r="B44" s="17" t="s">
        <v>203</v>
      </c>
      <c r="C44" s="17"/>
      <c r="D44" s="31"/>
      <c r="E44" s="17" t="s">
        <v>116</v>
      </c>
      <c r="F44" s="31">
        <v>40</v>
      </c>
      <c r="G44" s="17"/>
      <c r="H44" s="31"/>
      <c r="I44" s="17"/>
      <c r="J44" s="30" t="s">
        <v>200</v>
      </c>
    </row>
    <row r="45" spans="1:10" x14ac:dyDescent="0.25">
      <c r="A45" s="31">
        <v>38</v>
      </c>
      <c r="B45" s="17" t="s">
        <v>204</v>
      </c>
      <c r="C45" s="17"/>
      <c r="D45" s="31"/>
      <c r="E45" s="17" t="s">
        <v>116</v>
      </c>
      <c r="F45" s="31">
        <v>40</v>
      </c>
      <c r="G45" s="17"/>
      <c r="H45" s="31"/>
      <c r="I45" s="17"/>
      <c r="J45" s="30" t="s">
        <v>200</v>
      </c>
    </row>
    <row r="46" spans="1:10" x14ac:dyDescent="0.25">
      <c r="A46" s="31">
        <v>39</v>
      </c>
      <c r="B46" s="17" t="s">
        <v>205</v>
      </c>
      <c r="C46" s="17"/>
      <c r="D46" s="31"/>
      <c r="E46" s="17" t="s">
        <v>206</v>
      </c>
      <c r="F46" s="31">
        <v>90</v>
      </c>
      <c r="G46" s="17" t="s">
        <v>207</v>
      </c>
      <c r="H46" s="31">
        <v>41.6</v>
      </c>
      <c r="I46" s="17"/>
      <c r="J46" s="30" t="s">
        <v>200</v>
      </c>
    </row>
    <row r="47" spans="1:10" x14ac:dyDescent="0.25">
      <c r="A47" s="31">
        <v>40</v>
      </c>
      <c r="B47" s="17" t="s">
        <v>208</v>
      </c>
      <c r="C47" s="17"/>
      <c r="D47" s="31"/>
      <c r="E47" s="17" t="s">
        <v>116</v>
      </c>
      <c r="F47" s="31">
        <v>40</v>
      </c>
      <c r="G47" s="17"/>
      <c r="H47" s="31"/>
      <c r="I47" s="17"/>
      <c r="J47" s="30" t="s">
        <v>200</v>
      </c>
    </row>
    <row r="48" spans="1:10" x14ac:dyDescent="0.25">
      <c r="A48" s="31">
        <v>41</v>
      </c>
      <c r="B48" s="17" t="s">
        <v>209</v>
      </c>
      <c r="C48" s="17"/>
      <c r="D48" s="31"/>
      <c r="E48" s="17" t="s">
        <v>116</v>
      </c>
      <c r="F48" s="31">
        <v>40</v>
      </c>
      <c r="G48" s="17"/>
      <c r="H48" s="31"/>
      <c r="I48" s="17"/>
      <c r="J48" s="30" t="s">
        <v>200</v>
      </c>
    </row>
    <row r="49" spans="1:10" x14ac:dyDescent="0.25">
      <c r="A49" s="31">
        <v>42</v>
      </c>
      <c r="B49" s="17" t="s">
        <v>210</v>
      </c>
      <c r="C49" s="17"/>
      <c r="D49" s="31"/>
      <c r="E49" s="17" t="s">
        <v>211</v>
      </c>
      <c r="F49" s="31">
        <v>80</v>
      </c>
      <c r="G49" s="17" t="s">
        <v>207</v>
      </c>
      <c r="H49" s="31">
        <v>41.6</v>
      </c>
      <c r="I49" s="17"/>
      <c r="J49" s="30" t="s">
        <v>200</v>
      </c>
    </row>
    <row r="50" spans="1:10" x14ac:dyDescent="0.25">
      <c r="A50" s="31">
        <v>43</v>
      </c>
      <c r="B50" s="17" t="s">
        <v>212</v>
      </c>
      <c r="C50" s="17"/>
      <c r="D50" s="31"/>
      <c r="E50" s="17" t="s">
        <v>116</v>
      </c>
      <c r="F50" s="31">
        <v>40</v>
      </c>
      <c r="G50" s="17"/>
      <c r="H50" s="31"/>
      <c r="I50" s="17"/>
      <c r="J50" s="30" t="s">
        <v>200</v>
      </c>
    </row>
    <row r="51" spans="1:10" x14ac:dyDescent="0.25">
      <c r="A51" s="31">
        <v>44</v>
      </c>
      <c r="B51" s="17" t="s">
        <v>213</v>
      </c>
      <c r="C51" s="17"/>
      <c r="D51" s="31"/>
      <c r="E51" s="17" t="s">
        <v>116</v>
      </c>
      <c r="F51" s="31">
        <v>40</v>
      </c>
      <c r="G51" s="17"/>
      <c r="H51" s="31"/>
      <c r="I51" s="17"/>
      <c r="J51" s="30" t="s">
        <v>200</v>
      </c>
    </row>
    <row r="52" spans="1:10" x14ac:dyDescent="0.25">
      <c r="A52" s="31">
        <v>45</v>
      </c>
      <c r="B52" s="17" t="s">
        <v>214</v>
      </c>
      <c r="C52" s="17"/>
      <c r="D52" s="31"/>
      <c r="E52" s="17" t="s">
        <v>215</v>
      </c>
      <c r="F52" s="31">
        <v>70</v>
      </c>
      <c r="G52" s="17"/>
      <c r="H52" s="31"/>
      <c r="I52" s="17"/>
      <c r="J52" s="30" t="s">
        <v>200</v>
      </c>
    </row>
    <row r="53" spans="1:10" x14ac:dyDescent="0.25">
      <c r="A53" s="31">
        <v>46</v>
      </c>
      <c r="B53" s="17" t="s">
        <v>216</v>
      </c>
      <c r="C53" s="17"/>
      <c r="D53" s="31"/>
      <c r="E53" s="17" t="s">
        <v>217</v>
      </c>
      <c r="F53" s="31">
        <v>40</v>
      </c>
      <c r="G53" s="17"/>
      <c r="H53" s="31"/>
      <c r="I53" s="17"/>
      <c r="J53" s="30" t="s">
        <v>200</v>
      </c>
    </row>
    <row r="54" spans="1:10" x14ac:dyDescent="0.25">
      <c r="A54" s="31">
        <v>47</v>
      </c>
      <c r="B54" s="17" t="s">
        <v>218</v>
      </c>
      <c r="C54" s="17"/>
      <c r="D54" s="31"/>
      <c r="E54" s="17" t="s">
        <v>116</v>
      </c>
      <c r="F54" s="31">
        <v>40</v>
      </c>
      <c r="G54" s="17"/>
      <c r="H54" s="31"/>
      <c r="I54" s="17"/>
      <c r="J54" s="30" t="s">
        <v>200</v>
      </c>
    </row>
    <row r="55" spans="1:10" x14ac:dyDescent="0.25">
      <c r="A55" s="31">
        <v>48</v>
      </c>
      <c r="B55" s="17" t="s">
        <v>219</v>
      </c>
      <c r="C55" s="17"/>
      <c r="D55" s="31"/>
      <c r="E55" s="17" t="s">
        <v>116</v>
      </c>
      <c r="F55" s="31">
        <v>40</v>
      </c>
      <c r="G55" s="17"/>
      <c r="H55" s="31"/>
      <c r="I55" s="17"/>
      <c r="J55" s="30" t="s">
        <v>200</v>
      </c>
    </row>
    <row r="56" spans="1:10" ht="15.75" thickBot="1" x14ac:dyDescent="0.3">
      <c r="A56" s="32"/>
      <c r="B56" s="23" t="s">
        <v>171</v>
      </c>
      <c r="C56" s="23"/>
      <c r="D56" s="36">
        <v>350</v>
      </c>
      <c r="E56" s="23"/>
      <c r="F56" s="36">
        <v>740</v>
      </c>
      <c r="G56" s="23"/>
      <c r="H56" s="40">
        <v>83.2</v>
      </c>
      <c r="I56" s="19"/>
      <c r="J56" s="32"/>
    </row>
    <row r="57" spans="1:10" x14ac:dyDescent="0.25">
      <c r="A57" s="31">
        <v>49</v>
      </c>
      <c r="B57" s="17" t="s">
        <v>220</v>
      </c>
      <c r="C57" s="17"/>
      <c r="D57" s="31"/>
      <c r="E57" s="17" t="s">
        <v>112</v>
      </c>
      <c r="F57" s="31">
        <v>100</v>
      </c>
      <c r="G57" s="17"/>
      <c r="H57" s="17"/>
      <c r="I57" s="17"/>
      <c r="J57" s="31" t="s">
        <v>220</v>
      </c>
    </row>
    <row r="58" spans="1:10" x14ac:dyDescent="0.25">
      <c r="A58" s="31">
        <v>50</v>
      </c>
      <c r="B58" s="17" t="s">
        <v>221</v>
      </c>
      <c r="C58" s="17"/>
      <c r="D58" s="31"/>
      <c r="E58" s="17" t="s">
        <v>112</v>
      </c>
      <c r="F58" s="31">
        <v>100</v>
      </c>
      <c r="G58" s="17"/>
      <c r="H58" s="17"/>
      <c r="I58" s="17"/>
      <c r="J58" s="31" t="s">
        <v>220</v>
      </c>
    </row>
    <row r="59" spans="1:10" x14ac:dyDescent="0.25">
      <c r="A59" s="31">
        <v>51</v>
      </c>
      <c r="B59" s="17" t="s">
        <v>222</v>
      </c>
      <c r="C59" s="17"/>
      <c r="D59" s="31"/>
      <c r="E59" s="17" t="s">
        <v>112</v>
      </c>
      <c r="F59" s="31">
        <v>40</v>
      </c>
      <c r="G59" s="17"/>
      <c r="H59" s="17"/>
      <c r="I59" s="17"/>
      <c r="J59" s="31" t="s">
        <v>220</v>
      </c>
    </row>
    <row r="60" spans="1:10" x14ac:dyDescent="0.25">
      <c r="A60" s="31">
        <v>52</v>
      </c>
      <c r="B60" s="17" t="s">
        <v>223</v>
      </c>
      <c r="C60" s="17" t="s">
        <v>127</v>
      </c>
      <c r="D60" s="31">
        <v>200</v>
      </c>
      <c r="E60" s="17"/>
      <c r="F60" s="31"/>
      <c r="G60" s="17"/>
      <c r="H60" s="17"/>
      <c r="I60" s="17"/>
      <c r="J60" s="31" t="s">
        <v>220</v>
      </c>
    </row>
    <row r="61" spans="1:10" x14ac:dyDescent="0.25">
      <c r="A61" s="31">
        <v>53</v>
      </c>
      <c r="B61" s="17" t="s">
        <v>224</v>
      </c>
      <c r="C61" s="17"/>
      <c r="D61" s="31"/>
      <c r="E61" s="17" t="s">
        <v>206</v>
      </c>
      <c r="F61" s="31">
        <v>90</v>
      </c>
      <c r="G61" s="17"/>
      <c r="H61" s="17"/>
      <c r="I61" s="17"/>
      <c r="J61" s="31" t="s">
        <v>220</v>
      </c>
    </row>
    <row r="62" spans="1:10" x14ac:dyDescent="0.25">
      <c r="A62" s="31">
        <v>54</v>
      </c>
      <c r="B62" s="17" t="s">
        <v>225</v>
      </c>
      <c r="C62" s="17"/>
      <c r="D62" s="31"/>
      <c r="E62" s="17" t="s">
        <v>116</v>
      </c>
      <c r="F62" s="31">
        <v>40</v>
      </c>
      <c r="G62" s="17"/>
      <c r="H62" s="17"/>
      <c r="I62" s="17"/>
      <c r="J62" s="31" t="s">
        <v>220</v>
      </c>
    </row>
    <row r="63" spans="1:10" x14ac:dyDescent="0.25">
      <c r="A63" s="31">
        <v>55</v>
      </c>
      <c r="B63" s="17" t="s">
        <v>226</v>
      </c>
      <c r="C63" s="17"/>
      <c r="D63" s="31"/>
      <c r="E63" s="17" t="s">
        <v>116</v>
      </c>
      <c r="F63" s="31">
        <v>40</v>
      </c>
      <c r="G63" s="17"/>
      <c r="H63" s="17"/>
      <c r="I63" s="17" t="s">
        <v>227</v>
      </c>
      <c r="J63" s="31" t="s">
        <v>220</v>
      </c>
    </row>
    <row r="64" spans="1:10" x14ac:dyDescent="0.25">
      <c r="A64" s="31">
        <v>56</v>
      </c>
      <c r="B64" s="17" t="s">
        <v>228</v>
      </c>
      <c r="C64" s="17"/>
      <c r="D64" s="31"/>
      <c r="E64" s="17" t="s">
        <v>229</v>
      </c>
      <c r="F64" s="31">
        <v>82.5</v>
      </c>
      <c r="G64" s="17"/>
      <c r="H64" s="17"/>
      <c r="I64" s="17"/>
      <c r="J64" s="31" t="s">
        <v>220</v>
      </c>
    </row>
    <row r="65" spans="1:10" x14ac:dyDescent="0.25">
      <c r="A65" s="31">
        <v>57</v>
      </c>
      <c r="B65" s="17" t="s">
        <v>230</v>
      </c>
      <c r="C65" s="17"/>
      <c r="D65" s="31"/>
      <c r="E65" s="17" t="s">
        <v>231</v>
      </c>
      <c r="F65" s="31">
        <v>10</v>
      </c>
      <c r="G65" s="17"/>
      <c r="H65" s="17"/>
      <c r="I65" s="17"/>
      <c r="J65" s="31" t="s">
        <v>220</v>
      </c>
    </row>
    <row r="66" spans="1:10" x14ac:dyDescent="0.25">
      <c r="A66" s="31">
        <v>58</v>
      </c>
      <c r="B66" s="17" t="s">
        <v>232</v>
      </c>
      <c r="C66" s="17"/>
      <c r="D66" s="31"/>
      <c r="E66" s="17" t="s">
        <v>229</v>
      </c>
      <c r="F66" s="31">
        <v>70</v>
      </c>
      <c r="G66" s="17"/>
      <c r="H66" s="17"/>
      <c r="I66" s="17"/>
      <c r="J66" s="31" t="s">
        <v>220</v>
      </c>
    </row>
    <row r="67" spans="1:10" x14ac:dyDescent="0.25">
      <c r="A67" s="31">
        <v>59</v>
      </c>
      <c r="B67" s="17" t="s">
        <v>233</v>
      </c>
      <c r="C67" s="17" t="s">
        <v>127</v>
      </c>
      <c r="D67" s="31">
        <v>200</v>
      </c>
      <c r="E67" s="17" t="s">
        <v>116</v>
      </c>
      <c r="F67" s="31">
        <v>40</v>
      </c>
      <c r="G67" s="17"/>
      <c r="H67" s="17"/>
      <c r="I67" s="17"/>
      <c r="J67" s="31" t="s">
        <v>220</v>
      </c>
    </row>
    <row r="68" spans="1:10" x14ac:dyDescent="0.25">
      <c r="A68" s="31">
        <v>60</v>
      </c>
      <c r="B68" s="17" t="s">
        <v>234</v>
      </c>
      <c r="C68" s="17"/>
      <c r="D68" s="31"/>
      <c r="E68" s="17" t="s">
        <v>116</v>
      </c>
      <c r="F68" s="31">
        <v>40</v>
      </c>
      <c r="G68" s="17"/>
      <c r="H68" s="17"/>
      <c r="I68" s="17"/>
      <c r="J68" s="31" t="s">
        <v>220</v>
      </c>
    </row>
    <row r="69" spans="1:10" x14ac:dyDescent="0.25">
      <c r="A69" s="31">
        <v>61</v>
      </c>
      <c r="B69" s="17" t="s">
        <v>235</v>
      </c>
      <c r="C69" s="17"/>
      <c r="D69" s="31"/>
      <c r="E69" s="17" t="s">
        <v>116</v>
      </c>
      <c r="F69" s="31">
        <v>40</v>
      </c>
      <c r="G69" s="17"/>
      <c r="H69" s="17"/>
      <c r="I69" s="17"/>
      <c r="J69" s="31" t="s">
        <v>220</v>
      </c>
    </row>
    <row r="70" spans="1:10" x14ac:dyDescent="0.25">
      <c r="A70" s="31">
        <v>62</v>
      </c>
      <c r="B70" s="17" t="s">
        <v>236</v>
      </c>
      <c r="C70" s="17"/>
      <c r="D70" s="31"/>
      <c r="E70" s="17" t="s">
        <v>116</v>
      </c>
      <c r="F70" s="31">
        <v>40</v>
      </c>
      <c r="G70" s="17"/>
      <c r="H70" s="17"/>
      <c r="I70" s="17"/>
      <c r="J70" s="31" t="s">
        <v>220</v>
      </c>
    </row>
    <row r="71" spans="1:10" x14ac:dyDescent="0.25">
      <c r="A71" s="31">
        <v>63</v>
      </c>
      <c r="B71" s="17" t="s">
        <v>237</v>
      </c>
      <c r="C71" s="17"/>
      <c r="D71" s="31"/>
      <c r="E71" s="17" t="s">
        <v>116</v>
      </c>
      <c r="F71" s="31">
        <v>40</v>
      </c>
      <c r="G71" s="17"/>
      <c r="H71" s="17"/>
      <c r="I71" s="17"/>
      <c r="J71" s="31" t="s">
        <v>220</v>
      </c>
    </row>
    <row r="72" spans="1:10" x14ac:dyDescent="0.25">
      <c r="A72" s="31">
        <v>64</v>
      </c>
      <c r="B72" s="17" t="s">
        <v>238</v>
      </c>
      <c r="C72" s="17"/>
      <c r="D72" s="31"/>
      <c r="E72" s="17" t="s">
        <v>116</v>
      </c>
      <c r="F72" s="31">
        <v>40</v>
      </c>
      <c r="G72" s="17"/>
      <c r="H72" s="17"/>
      <c r="I72" s="17"/>
      <c r="J72" s="31" t="s">
        <v>220</v>
      </c>
    </row>
    <row r="73" spans="1:10" x14ac:dyDescent="0.25">
      <c r="A73" s="31">
        <v>65</v>
      </c>
      <c r="B73" s="17" t="s">
        <v>239</v>
      </c>
      <c r="C73" s="17"/>
      <c r="D73" s="31"/>
      <c r="E73" s="17" t="s">
        <v>240</v>
      </c>
      <c r="F73" s="31">
        <v>30</v>
      </c>
      <c r="G73" s="17"/>
      <c r="H73" s="17"/>
      <c r="I73" s="17" t="s">
        <v>227</v>
      </c>
      <c r="J73" s="31" t="s">
        <v>220</v>
      </c>
    </row>
    <row r="74" spans="1:10" x14ac:dyDescent="0.25">
      <c r="A74" s="31">
        <v>66</v>
      </c>
      <c r="B74" s="17" t="s">
        <v>241</v>
      </c>
      <c r="C74" s="17"/>
      <c r="D74" s="31"/>
      <c r="E74" s="17" t="s">
        <v>136</v>
      </c>
      <c r="F74" s="31">
        <v>70</v>
      </c>
      <c r="G74" s="17"/>
      <c r="H74" s="17"/>
      <c r="I74" s="17"/>
      <c r="J74" s="31" t="s">
        <v>220</v>
      </c>
    </row>
    <row r="75" spans="1:10" x14ac:dyDescent="0.25">
      <c r="A75" s="31">
        <v>67</v>
      </c>
      <c r="B75" s="17" t="s">
        <v>242</v>
      </c>
      <c r="C75" s="17"/>
      <c r="D75" s="31"/>
      <c r="E75" s="17" t="s">
        <v>116</v>
      </c>
      <c r="F75" s="31">
        <v>40</v>
      </c>
      <c r="G75" s="17"/>
      <c r="H75" s="17"/>
      <c r="I75" s="17"/>
      <c r="J75" s="31" t="s">
        <v>220</v>
      </c>
    </row>
    <row r="76" spans="1:10" x14ac:dyDescent="0.25">
      <c r="A76" s="31">
        <v>68</v>
      </c>
      <c r="B76" s="17" t="s">
        <v>243</v>
      </c>
      <c r="C76" s="17"/>
      <c r="D76" s="31"/>
      <c r="E76" s="17" t="s">
        <v>206</v>
      </c>
      <c r="F76" s="31">
        <v>90</v>
      </c>
      <c r="G76" s="17"/>
      <c r="H76" s="17"/>
      <c r="I76" s="17"/>
      <c r="J76" s="31" t="s">
        <v>220</v>
      </c>
    </row>
    <row r="77" spans="1:10" x14ac:dyDescent="0.25">
      <c r="A77" s="31">
        <v>69</v>
      </c>
      <c r="B77" s="17" t="s">
        <v>244</v>
      </c>
      <c r="C77" s="17"/>
      <c r="D77" s="31"/>
      <c r="E77" s="17" t="s">
        <v>116</v>
      </c>
      <c r="F77" s="31">
        <v>40</v>
      </c>
      <c r="G77" s="17"/>
      <c r="H77" s="17"/>
      <c r="I77" s="17"/>
      <c r="J77" s="31" t="s">
        <v>220</v>
      </c>
    </row>
    <row r="78" spans="1:10" x14ac:dyDescent="0.25">
      <c r="A78" s="31">
        <v>70</v>
      </c>
      <c r="B78" s="17" t="s">
        <v>245</v>
      </c>
      <c r="C78" s="17" t="s">
        <v>127</v>
      </c>
      <c r="D78" s="31">
        <v>200</v>
      </c>
      <c r="E78" s="17"/>
      <c r="F78" s="31"/>
      <c r="G78" s="17"/>
      <c r="H78" s="17"/>
      <c r="I78" s="17"/>
      <c r="J78" s="31" t="s">
        <v>220</v>
      </c>
    </row>
    <row r="79" spans="1:10" x14ac:dyDescent="0.25">
      <c r="A79" s="31">
        <v>71</v>
      </c>
      <c r="B79" s="17" t="s">
        <v>246</v>
      </c>
      <c r="C79" s="17"/>
      <c r="D79" s="31"/>
      <c r="E79" s="17" t="s">
        <v>136</v>
      </c>
      <c r="F79" s="31">
        <v>70</v>
      </c>
      <c r="G79" s="17"/>
      <c r="H79" s="17"/>
      <c r="I79" s="17"/>
      <c r="J79" s="31" t="s">
        <v>220</v>
      </c>
    </row>
    <row r="80" spans="1:10" x14ac:dyDescent="0.25">
      <c r="A80" s="31">
        <v>72</v>
      </c>
      <c r="B80" s="17" t="s">
        <v>247</v>
      </c>
      <c r="C80" s="17"/>
      <c r="D80" s="31"/>
      <c r="E80" s="17" t="s">
        <v>116</v>
      </c>
      <c r="F80" s="31">
        <v>40</v>
      </c>
      <c r="G80" s="17"/>
      <c r="H80" s="17"/>
      <c r="I80" s="17"/>
      <c r="J80" s="31" t="s">
        <v>220</v>
      </c>
    </row>
    <row r="81" spans="1:10" x14ac:dyDescent="0.25">
      <c r="A81" s="31">
        <v>73</v>
      </c>
      <c r="B81" s="17" t="s">
        <v>248</v>
      </c>
      <c r="C81" s="17"/>
      <c r="D81" s="31"/>
      <c r="E81" s="17" t="s">
        <v>116</v>
      </c>
      <c r="F81" s="31">
        <v>40</v>
      </c>
      <c r="G81" s="17"/>
      <c r="H81" s="17"/>
      <c r="I81" s="17"/>
      <c r="J81" s="31" t="s">
        <v>220</v>
      </c>
    </row>
    <row r="82" spans="1:10" x14ac:dyDescent="0.25">
      <c r="A82" s="31">
        <v>74</v>
      </c>
      <c r="B82" s="17" t="s">
        <v>249</v>
      </c>
      <c r="C82" s="17"/>
      <c r="D82" s="31"/>
      <c r="E82" s="17" t="s">
        <v>134</v>
      </c>
      <c r="F82" s="31">
        <v>20</v>
      </c>
      <c r="G82" s="17"/>
      <c r="H82" s="17"/>
      <c r="I82" s="17"/>
      <c r="J82" s="31" t="s">
        <v>220</v>
      </c>
    </row>
    <row r="83" spans="1:10" x14ac:dyDescent="0.25">
      <c r="A83" s="31">
        <v>75</v>
      </c>
      <c r="B83" s="17" t="s">
        <v>250</v>
      </c>
      <c r="C83" s="17"/>
      <c r="D83" s="31"/>
      <c r="E83" s="17" t="s">
        <v>240</v>
      </c>
      <c r="F83" s="31">
        <v>30</v>
      </c>
      <c r="G83" s="17"/>
      <c r="H83" s="17"/>
      <c r="I83" s="17" t="s">
        <v>227</v>
      </c>
      <c r="J83" s="31" t="s">
        <v>220</v>
      </c>
    </row>
    <row r="84" spans="1:10" ht="15.75" thickBot="1" x14ac:dyDescent="0.3">
      <c r="A84" s="36"/>
      <c r="B84" s="23" t="s">
        <v>171</v>
      </c>
      <c r="C84" s="23"/>
      <c r="D84" s="36">
        <v>600</v>
      </c>
      <c r="E84" s="23"/>
      <c r="F84" s="36">
        <v>1282.5</v>
      </c>
      <c r="G84" s="19"/>
      <c r="H84" s="19"/>
      <c r="I84" s="19"/>
      <c r="J84" s="32"/>
    </row>
    <row r="85" spans="1:10" x14ac:dyDescent="0.25">
      <c r="A85" s="30">
        <v>76</v>
      </c>
      <c r="B85" s="18" t="s">
        <v>251</v>
      </c>
      <c r="C85" s="18"/>
      <c r="D85" s="30"/>
      <c r="E85" s="18" t="s">
        <v>252</v>
      </c>
      <c r="F85" s="30">
        <v>120</v>
      </c>
      <c r="G85" s="18"/>
      <c r="H85" s="18"/>
      <c r="I85" s="18"/>
      <c r="J85" s="30" t="s">
        <v>251</v>
      </c>
    </row>
    <row r="86" spans="1:10" x14ac:dyDescent="0.25">
      <c r="A86" s="31">
        <v>77</v>
      </c>
      <c r="B86" s="17" t="s">
        <v>253</v>
      </c>
      <c r="C86" s="17"/>
      <c r="D86" s="31"/>
      <c r="E86" s="17" t="s">
        <v>254</v>
      </c>
      <c r="F86" s="31">
        <v>40</v>
      </c>
      <c r="G86" s="17"/>
      <c r="H86" s="17"/>
      <c r="I86" s="17"/>
      <c r="J86" s="31" t="s">
        <v>251</v>
      </c>
    </row>
    <row r="87" spans="1:10" x14ac:dyDescent="0.25">
      <c r="A87" s="31">
        <v>78</v>
      </c>
      <c r="B87" s="17" t="s">
        <v>255</v>
      </c>
      <c r="C87" s="17" t="s">
        <v>127</v>
      </c>
      <c r="D87" s="31">
        <v>200</v>
      </c>
      <c r="E87" s="17" t="s">
        <v>112</v>
      </c>
      <c r="F87" s="31">
        <v>100</v>
      </c>
      <c r="G87" s="17"/>
      <c r="H87" s="17"/>
      <c r="I87" s="17"/>
      <c r="J87" s="31" t="s">
        <v>251</v>
      </c>
    </row>
    <row r="88" spans="1:10" x14ac:dyDescent="0.25">
      <c r="A88" s="31">
        <v>79</v>
      </c>
      <c r="B88" s="17" t="s">
        <v>256</v>
      </c>
      <c r="C88" s="17"/>
      <c r="D88" s="31"/>
      <c r="E88" s="17" t="s">
        <v>119</v>
      </c>
      <c r="F88" s="31">
        <v>60</v>
      </c>
      <c r="G88" s="17"/>
      <c r="H88" s="17"/>
      <c r="I88" s="17"/>
      <c r="J88" s="31" t="s">
        <v>251</v>
      </c>
    </row>
    <row r="89" spans="1:10" x14ac:dyDescent="0.25">
      <c r="A89" s="31">
        <v>80</v>
      </c>
      <c r="B89" s="17" t="s">
        <v>257</v>
      </c>
      <c r="C89" s="17"/>
      <c r="D89" s="31"/>
      <c r="E89" s="17" t="s">
        <v>116</v>
      </c>
      <c r="F89" s="31">
        <v>40</v>
      </c>
      <c r="G89" s="17"/>
      <c r="H89" s="17"/>
      <c r="I89" s="17"/>
      <c r="J89" s="31" t="s">
        <v>251</v>
      </c>
    </row>
    <row r="90" spans="1:10" x14ac:dyDescent="0.25">
      <c r="A90" s="31">
        <v>81</v>
      </c>
      <c r="B90" s="17" t="s">
        <v>258</v>
      </c>
      <c r="C90" s="17"/>
      <c r="D90" s="31"/>
      <c r="E90" s="17" t="s">
        <v>116</v>
      </c>
      <c r="F90" s="31">
        <v>40</v>
      </c>
      <c r="G90" s="17"/>
      <c r="H90" s="17"/>
      <c r="I90" s="17"/>
      <c r="J90" s="31" t="s">
        <v>251</v>
      </c>
    </row>
    <row r="91" spans="1:10" x14ac:dyDescent="0.25">
      <c r="A91" s="31">
        <v>82</v>
      </c>
      <c r="B91" s="17" t="s">
        <v>259</v>
      </c>
      <c r="C91" s="17"/>
      <c r="D91" s="31"/>
      <c r="E91" s="17" t="s">
        <v>116</v>
      </c>
      <c r="F91" s="31">
        <v>40</v>
      </c>
      <c r="G91" s="17"/>
      <c r="H91" s="17"/>
      <c r="I91" s="17"/>
      <c r="J91" s="31" t="s">
        <v>251</v>
      </c>
    </row>
    <row r="92" spans="1:10" x14ac:dyDescent="0.25">
      <c r="A92" s="31">
        <v>83</v>
      </c>
      <c r="B92" s="17" t="s">
        <v>260</v>
      </c>
      <c r="C92" s="17"/>
      <c r="D92" s="31"/>
      <c r="E92" s="17" t="s">
        <v>425</v>
      </c>
      <c r="F92" s="31">
        <v>40</v>
      </c>
      <c r="G92" s="17"/>
      <c r="H92" s="17"/>
      <c r="I92" s="17" t="s">
        <v>187</v>
      </c>
      <c r="J92" s="31" t="s">
        <v>251</v>
      </c>
    </row>
    <row r="93" spans="1:10" x14ac:dyDescent="0.25">
      <c r="A93" s="31">
        <v>84</v>
      </c>
      <c r="B93" s="17" t="s">
        <v>261</v>
      </c>
      <c r="C93" s="17" t="s">
        <v>127</v>
      </c>
      <c r="D93" s="31">
        <v>200</v>
      </c>
      <c r="E93" s="17" t="s">
        <v>116</v>
      </c>
      <c r="F93" s="31">
        <v>40</v>
      </c>
      <c r="G93" s="17"/>
      <c r="H93" s="17"/>
      <c r="I93" s="17"/>
      <c r="J93" s="31" t="s">
        <v>251</v>
      </c>
    </row>
    <row r="94" spans="1:10" x14ac:dyDescent="0.25">
      <c r="A94" s="31">
        <v>85</v>
      </c>
      <c r="B94" s="17" t="s">
        <v>262</v>
      </c>
      <c r="C94" s="17"/>
      <c r="D94" s="31"/>
      <c r="E94" s="17" t="s">
        <v>116</v>
      </c>
      <c r="F94" s="31">
        <v>40</v>
      </c>
      <c r="G94" s="17"/>
      <c r="H94" s="17"/>
      <c r="I94" s="17"/>
      <c r="J94" s="31" t="s">
        <v>251</v>
      </c>
    </row>
    <row r="95" spans="1:10" x14ac:dyDescent="0.25">
      <c r="A95" s="31">
        <v>86</v>
      </c>
      <c r="B95" s="17" t="s">
        <v>263</v>
      </c>
      <c r="C95" s="17"/>
      <c r="D95" s="31"/>
      <c r="E95" s="17" t="s">
        <v>116</v>
      </c>
      <c r="F95" s="31">
        <v>40</v>
      </c>
      <c r="G95" s="17"/>
      <c r="H95" s="17"/>
      <c r="I95" s="17"/>
      <c r="J95" s="31" t="s">
        <v>251</v>
      </c>
    </row>
    <row r="96" spans="1:10" x14ac:dyDescent="0.25">
      <c r="A96" s="31">
        <v>87</v>
      </c>
      <c r="B96" s="17" t="s">
        <v>264</v>
      </c>
      <c r="C96" s="17"/>
      <c r="D96" s="31"/>
      <c r="E96" s="17" t="s">
        <v>119</v>
      </c>
      <c r="F96" s="31">
        <v>60</v>
      </c>
      <c r="G96" s="17"/>
      <c r="H96" s="17"/>
      <c r="I96" s="17"/>
      <c r="J96" s="31" t="s">
        <v>251</v>
      </c>
    </row>
    <row r="97" spans="1:15" ht="15.75" thickBot="1" x14ac:dyDescent="0.3">
      <c r="A97" s="32"/>
      <c r="B97" s="23" t="s">
        <v>171</v>
      </c>
      <c r="C97" s="23"/>
      <c r="D97" s="36">
        <v>400</v>
      </c>
      <c r="E97" s="19"/>
      <c r="F97" s="36">
        <v>660</v>
      </c>
      <c r="G97" s="19"/>
      <c r="H97" s="19"/>
      <c r="I97" s="19"/>
      <c r="J97" s="32"/>
    </row>
    <row r="98" spans="1:15" x14ac:dyDescent="0.25">
      <c r="A98" s="30">
        <v>88</v>
      </c>
      <c r="B98" s="18" t="s">
        <v>265</v>
      </c>
      <c r="C98" s="18"/>
      <c r="D98" s="38"/>
      <c r="E98" s="18" t="s">
        <v>112</v>
      </c>
      <c r="F98" s="30">
        <v>100</v>
      </c>
      <c r="G98" s="18"/>
      <c r="H98" s="18"/>
      <c r="I98" s="18"/>
      <c r="J98" s="30" t="s">
        <v>266</v>
      </c>
    </row>
    <row r="99" spans="1:15" x14ac:dyDescent="0.25">
      <c r="A99" s="31">
        <v>89</v>
      </c>
      <c r="B99" s="17" t="s">
        <v>267</v>
      </c>
      <c r="C99" s="17"/>
      <c r="D99" s="31"/>
      <c r="E99" s="17" t="s">
        <v>119</v>
      </c>
      <c r="F99" s="31">
        <v>60</v>
      </c>
      <c r="G99" s="17"/>
      <c r="H99" s="17"/>
      <c r="I99" s="17"/>
      <c r="J99" s="30" t="s">
        <v>266</v>
      </c>
    </row>
    <row r="100" spans="1:15" x14ac:dyDescent="0.25">
      <c r="A100" s="31">
        <v>90</v>
      </c>
      <c r="B100" s="17" t="s">
        <v>268</v>
      </c>
      <c r="C100" s="17"/>
      <c r="D100" s="31"/>
      <c r="E100" s="17" t="s">
        <v>116</v>
      </c>
      <c r="F100" s="31">
        <v>40</v>
      </c>
      <c r="G100" s="17"/>
      <c r="H100" s="17"/>
      <c r="I100" s="17"/>
      <c r="J100" s="30" t="s">
        <v>266</v>
      </c>
    </row>
    <row r="101" spans="1:15" x14ac:dyDescent="0.25">
      <c r="A101" s="31">
        <v>91</v>
      </c>
      <c r="B101" s="17" t="s">
        <v>269</v>
      </c>
      <c r="C101" s="17"/>
      <c r="D101" s="31"/>
      <c r="E101" s="17" t="s">
        <v>136</v>
      </c>
      <c r="F101" s="31">
        <v>70</v>
      </c>
      <c r="G101" s="17"/>
      <c r="H101" s="17"/>
      <c r="I101" s="17"/>
      <c r="J101" s="30" t="s">
        <v>266</v>
      </c>
    </row>
    <row r="102" spans="1:15" x14ac:dyDescent="0.25">
      <c r="A102" s="31">
        <v>92</v>
      </c>
      <c r="B102" s="17" t="s">
        <v>270</v>
      </c>
      <c r="C102" s="17"/>
      <c r="D102" s="31"/>
      <c r="E102" s="17" t="s">
        <v>116</v>
      </c>
      <c r="F102" s="31">
        <v>40</v>
      </c>
      <c r="G102" s="17"/>
      <c r="H102" s="17"/>
      <c r="I102" s="17" t="s">
        <v>194</v>
      </c>
      <c r="J102" s="30" t="s">
        <v>266</v>
      </c>
    </row>
    <row r="103" spans="1:15" x14ac:dyDescent="0.25">
      <c r="A103" s="31">
        <v>93</v>
      </c>
      <c r="B103" s="17" t="s">
        <v>271</v>
      </c>
      <c r="C103" s="17"/>
      <c r="D103" s="31"/>
      <c r="E103" s="17" t="s">
        <v>464</v>
      </c>
      <c r="F103" s="31">
        <v>90</v>
      </c>
      <c r="G103" s="17"/>
      <c r="H103" s="17"/>
      <c r="I103" s="17"/>
      <c r="J103" s="30" t="s">
        <v>266</v>
      </c>
    </row>
    <row r="104" spans="1:15" ht="15.75" thickBot="1" x14ac:dyDescent="0.3">
      <c r="A104" s="34"/>
      <c r="B104" s="24" t="s">
        <v>171</v>
      </c>
      <c r="C104" s="24"/>
      <c r="D104" s="33">
        <v>0</v>
      </c>
      <c r="E104" s="24"/>
      <c r="F104" s="33">
        <v>400</v>
      </c>
      <c r="G104" s="25"/>
      <c r="H104" s="25"/>
      <c r="I104" s="25"/>
      <c r="J104" s="34"/>
    </row>
    <row r="105" spans="1:15" ht="15.75" thickBot="1" x14ac:dyDescent="0.3">
      <c r="A105" s="35"/>
      <c r="B105" s="27" t="s">
        <v>159</v>
      </c>
      <c r="C105" s="27"/>
      <c r="D105" s="39">
        <v>3250</v>
      </c>
      <c r="E105" s="27"/>
      <c r="F105" s="39">
        <v>5572.5</v>
      </c>
      <c r="G105" s="27"/>
      <c r="H105" s="27">
        <v>109.9</v>
      </c>
      <c r="I105" s="27"/>
      <c r="J105" s="37"/>
      <c r="O105">
        <v>5482</v>
      </c>
    </row>
    <row r="106" spans="1:15" x14ac:dyDescent="0.25">
      <c r="A106" s="30">
        <v>1</v>
      </c>
      <c r="B106" s="18" t="s">
        <v>272</v>
      </c>
      <c r="C106" s="18"/>
      <c r="D106" s="30"/>
      <c r="E106" s="18" t="s">
        <v>136</v>
      </c>
      <c r="F106" s="30">
        <v>70</v>
      </c>
      <c r="G106" s="18"/>
      <c r="H106" s="18"/>
      <c r="I106" s="18"/>
      <c r="J106" s="30"/>
      <c r="O106">
        <v>90</v>
      </c>
    </row>
    <row r="107" spans="1:15" x14ac:dyDescent="0.25">
      <c r="A107" s="31">
        <v>2</v>
      </c>
      <c r="B107" s="17" t="s">
        <v>273</v>
      </c>
      <c r="C107" s="17"/>
      <c r="D107" s="31"/>
      <c r="E107" s="17" t="s">
        <v>231</v>
      </c>
      <c r="F107" s="31">
        <v>10</v>
      </c>
      <c r="G107" s="17"/>
      <c r="H107" s="17"/>
      <c r="I107" s="17"/>
      <c r="J107" s="31"/>
      <c r="L107">
        <f>5662.5-90</f>
        <v>5572.5</v>
      </c>
    </row>
    <row r="108" spans="1:15" ht="15.75" thickBot="1" x14ac:dyDescent="0.3">
      <c r="A108" s="34">
        <v>3</v>
      </c>
      <c r="B108" s="25" t="s">
        <v>274</v>
      </c>
      <c r="C108" s="25"/>
      <c r="D108" s="34"/>
      <c r="E108" s="25" t="s">
        <v>231</v>
      </c>
      <c r="F108" s="34">
        <v>10</v>
      </c>
      <c r="G108" s="25"/>
      <c r="H108" s="25"/>
      <c r="I108" s="25"/>
      <c r="J108" s="34"/>
    </row>
    <row r="109" spans="1:15" ht="15.75" thickBot="1" x14ac:dyDescent="0.3">
      <c r="A109" s="26"/>
      <c r="B109" s="27" t="s">
        <v>275</v>
      </c>
      <c r="C109" s="27"/>
      <c r="D109" s="39"/>
      <c r="E109" s="27"/>
      <c r="F109" s="39">
        <v>5662.5</v>
      </c>
      <c r="G109" s="27"/>
      <c r="H109" s="27"/>
      <c r="I109" s="27"/>
      <c r="J109" s="28"/>
    </row>
    <row r="110" spans="1:1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5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048576" spans="10:10" x14ac:dyDescent="0.25">
      <c r="J1048576" s="18" t="s">
        <v>185</v>
      </c>
    </row>
  </sheetData>
  <mergeCells count="9">
    <mergeCell ref="A1:J1"/>
    <mergeCell ref="C3:D3"/>
    <mergeCell ref="E3:F3"/>
    <mergeCell ref="G3:H3"/>
    <mergeCell ref="A2:A4"/>
    <mergeCell ref="B2:B4"/>
    <mergeCell ref="C2:H2"/>
    <mergeCell ref="I2:I4"/>
    <mergeCell ref="J2:J4"/>
  </mergeCells>
  <pageMargins left="0.1" right="0.1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57"/>
  <sheetViews>
    <sheetView workbookViewId="0">
      <selection activeCell="E40" sqref="E40"/>
    </sheetView>
  </sheetViews>
  <sheetFormatPr defaultRowHeight="15" x14ac:dyDescent="0.25"/>
  <cols>
    <col min="1" max="1" width="8.140625" customWidth="1"/>
    <col min="2" max="2" width="41.7109375" customWidth="1"/>
    <col min="3" max="3" width="11.85546875" customWidth="1"/>
    <col min="4" max="4" width="12.7109375" customWidth="1"/>
    <col min="5" max="5" width="13.5703125" customWidth="1"/>
    <col min="6" max="6" width="19.85546875" customWidth="1"/>
    <col min="7" max="7" width="24" customWidth="1"/>
  </cols>
  <sheetData>
    <row r="1" spans="1:7" ht="21" x14ac:dyDescent="0.35">
      <c r="A1" s="255" t="s">
        <v>455</v>
      </c>
      <c r="B1" s="256"/>
      <c r="C1" s="256"/>
      <c r="D1" s="256"/>
      <c r="E1" s="256"/>
      <c r="F1" s="257"/>
    </row>
    <row r="2" spans="1:7" ht="31.5" x14ac:dyDescent="0.25">
      <c r="A2" s="45" t="s">
        <v>276</v>
      </c>
      <c r="B2" s="41" t="s">
        <v>277</v>
      </c>
      <c r="C2" s="41" t="s">
        <v>278</v>
      </c>
      <c r="D2" s="8" t="s">
        <v>279</v>
      </c>
      <c r="E2" s="8" t="s">
        <v>280</v>
      </c>
      <c r="F2" s="46" t="s">
        <v>417</v>
      </c>
    </row>
    <row r="3" spans="1:7" x14ac:dyDescent="0.25">
      <c r="A3" s="47">
        <v>1</v>
      </c>
      <c r="B3" s="6" t="s">
        <v>284</v>
      </c>
      <c r="C3" s="31" t="s">
        <v>281</v>
      </c>
      <c r="D3" s="31">
        <v>16</v>
      </c>
      <c r="E3" s="31">
        <v>32</v>
      </c>
      <c r="F3" s="48" t="s">
        <v>282</v>
      </c>
    </row>
    <row r="4" spans="1:7" x14ac:dyDescent="0.25">
      <c r="A4" s="47">
        <v>2</v>
      </c>
      <c r="B4" s="6" t="s">
        <v>283</v>
      </c>
      <c r="C4" s="31" t="s">
        <v>281</v>
      </c>
      <c r="D4" s="31">
        <v>14</v>
      </c>
      <c r="E4" s="31">
        <v>28</v>
      </c>
      <c r="F4" s="48" t="s">
        <v>282</v>
      </c>
    </row>
    <row r="5" spans="1:7" x14ac:dyDescent="0.25">
      <c r="A5" s="47">
        <v>3</v>
      </c>
      <c r="B5" s="31" t="s">
        <v>285</v>
      </c>
      <c r="C5" s="31" t="s">
        <v>281</v>
      </c>
      <c r="D5" s="31">
        <v>90</v>
      </c>
      <c r="E5" s="31">
        <v>90</v>
      </c>
      <c r="F5" s="48" t="s">
        <v>282</v>
      </c>
    </row>
    <row r="6" spans="1:7" x14ac:dyDescent="0.25">
      <c r="A6" s="47">
        <v>4</v>
      </c>
      <c r="B6" s="31" t="s">
        <v>291</v>
      </c>
      <c r="C6" s="31" t="s">
        <v>286</v>
      </c>
      <c r="D6" s="31">
        <v>6</v>
      </c>
      <c r="E6" s="31">
        <v>6</v>
      </c>
      <c r="F6" s="48" t="s">
        <v>282</v>
      </c>
    </row>
    <row r="7" spans="1:7" x14ac:dyDescent="0.25">
      <c r="A7" s="47">
        <v>5</v>
      </c>
      <c r="B7" s="31" t="s">
        <v>465</v>
      </c>
      <c r="C7" s="31" t="s">
        <v>286</v>
      </c>
      <c r="D7" s="63">
        <v>22</v>
      </c>
      <c r="E7" s="63">
        <v>22</v>
      </c>
      <c r="F7" s="48" t="s">
        <v>282</v>
      </c>
      <c r="G7" s="44" t="s">
        <v>292</v>
      </c>
    </row>
    <row r="8" spans="1:7" x14ac:dyDescent="0.25">
      <c r="A8" s="47">
        <v>6</v>
      </c>
      <c r="B8" s="31" t="s">
        <v>287</v>
      </c>
      <c r="C8" s="31" t="s">
        <v>286</v>
      </c>
      <c r="D8" s="31">
        <v>30</v>
      </c>
      <c r="E8" s="31">
        <v>30</v>
      </c>
      <c r="F8" s="48" t="s">
        <v>282</v>
      </c>
    </row>
    <row r="9" spans="1:7" x14ac:dyDescent="0.25">
      <c r="A9" s="47">
        <v>7</v>
      </c>
      <c r="B9" s="31" t="s">
        <v>288</v>
      </c>
      <c r="C9" s="31" t="s">
        <v>286</v>
      </c>
      <c r="D9" s="31">
        <v>30</v>
      </c>
      <c r="E9" s="31">
        <v>30</v>
      </c>
      <c r="F9" s="48" t="s">
        <v>282</v>
      </c>
    </row>
    <row r="10" spans="1:7" x14ac:dyDescent="0.25">
      <c r="A10" s="47">
        <v>8</v>
      </c>
      <c r="B10" s="31" t="s">
        <v>289</v>
      </c>
      <c r="C10" s="31" t="s">
        <v>286</v>
      </c>
      <c r="D10" s="31">
        <v>24</v>
      </c>
      <c r="E10" s="31">
        <v>24</v>
      </c>
      <c r="F10" s="48" t="s">
        <v>282</v>
      </c>
    </row>
    <row r="11" spans="1:7" x14ac:dyDescent="0.25">
      <c r="A11" s="47">
        <v>9</v>
      </c>
      <c r="B11" s="31" t="s">
        <v>290</v>
      </c>
      <c r="C11" s="31" t="s">
        <v>286</v>
      </c>
      <c r="D11" s="31">
        <v>28</v>
      </c>
      <c r="E11" s="31">
        <v>28</v>
      </c>
      <c r="F11" s="48" t="s">
        <v>282</v>
      </c>
    </row>
    <row r="12" spans="1:7" x14ac:dyDescent="0.25">
      <c r="A12" s="47">
        <v>10</v>
      </c>
      <c r="B12" s="31" t="s">
        <v>293</v>
      </c>
      <c r="C12" s="31" t="s">
        <v>286</v>
      </c>
      <c r="D12" s="31">
        <v>76</v>
      </c>
      <c r="E12" s="31">
        <v>76</v>
      </c>
      <c r="F12" s="48" t="s">
        <v>282</v>
      </c>
    </row>
    <row r="13" spans="1:7" x14ac:dyDescent="0.25">
      <c r="A13" s="47">
        <v>11</v>
      </c>
      <c r="B13" s="31" t="s">
        <v>294</v>
      </c>
      <c r="C13" s="31" t="s">
        <v>286</v>
      </c>
      <c r="D13" s="31">
        <v>41</v>
      </c>
      <c r="E13" s="31">
        <v>41</v>
      </c>
      <c r="F13" s="48" t="s">
        <v>282</v>
      </c>
    </row>
    <row r="14" spans="1:7" x14ac:dyDescent="0.25">
      <c r="A14" s="47">
        <v>12</v>
      </c>
      <c r="B14" s="31" t="s">
        <v>295</v>
      </c>
      <c r="C14" s="31" t="s">
        <v>286</v>
      </c>
      <c r="D14" s="31">
        <v>35</v>
      </c>
      <c r="E14" s="31">
        <v>35</v>
      </c>
      <c r="F14" s="48" t="s">
        <v>282</v>
      </c>
    </row>
    <row r="15" spans="1:7" x14ac:dyDescent="0.25">
      <c r="A15" s="47">
        <v>13</v>
      </c>
      <c r="B15" s="31" t="s">
        <v>296</v>
      </c>
      <c r="C15" s="31" t="s">
        <v>286</v>
      </c>
      <c r="D15" s="31">
        <v>188</v>
      </c>
      <c r="E15" s="31">
        <v>188</v>
      </c>
      <c r="F15" s="48" t="s">
        <v>282</v>
      </c>
    </row>
    <row r="16" spans="1:7" x14ac:dyDescent="0.25">
      <c r="A16" s="47">
        <v>14</v>
      </c>
      <c r="B16" s="31" t="s">
        <v>297</v>
      </c>
      <c r="C16" s="31" t="s">
        <v>286</v>
      </c>
      <c r="D16" s="31">
        <v>188</v>
      </c>
      <c r="E16" s="31">
        <v>188</v>
      </c>
      <c r="F16" s="48" t="s">
        <v>282</v>
      </c>
    </row>
    <row r="17" spans="1:6" x14ac:dyDescent="0.25">
      <c r="A17" s="47">
        <v>15</v>
      </c>
      <c r="B17" s="31" t="s">
        <v>298</v>
      </c>
      <c r="C17" s="31" t="s">
        <v>286</v>
      </c>
      <c r="D17" s="31">
        <v>28.9</v>
      </c>
      <c r="E17" s="31">
        <v>28.9</v>
      </c>
      <c r="F17" s="48" t="s">
        <v>282</v>
      </c>
    </row>
    <row r="18" spans="1:6" x14ac:dyDescent="0.25">
      <c r="A18" s="47">
        <v>16</v>
      </c>
      <c r="B18" s="31" t="s">
        <v>299</v>
      </c>
      <c r="C18" s="31" t="s">
        <v>286</v>
      </c>
      <c r="D18" s="31">
        <v>22</v>
      </c>
      <c r="E18" s="31">
        <v>22</v>
      </c>
      <c r="F18" s="48" t="s">
        <v>282</v>
      </c>
    </row>
    <row r="19" spans="1:6" x14ac:dyDescent="0.25">
      <c r="A19" s="47">
        <v>17</v>
      </c>
      <c r="B19" s="31" t="s">
        <v>300</v>
      </c>
      <c r="C19" s="31" t="s">
        <v>286</v>
      </c>
      <c r="D19" s="31">
        <v>30</v>
      </c>
      <c r="E19" s="31">
        <v>30</v>
      </c>
      <c r="F19" s="48" t="s">
        <v>282</v>
      </c>
    </row>
    <row r="20" spans="1:6" x14ac:dyDescent="0.25">
      <c r="A20" s="47">
        <v>18</v>
      </c>
      <c r="B20" s="31" t="s">
        <v>301</v>
      </c>
      <c r="C20" s="31" t="s">
        <v>286</v>
      </c>
      <c r="D20" s="31">
        <v>26</v>
      </c>
      <c r="E20" s="31">
        <v>26</v>
      </c>
      <c r="F20" s="48" t="s">
        <v>282</v>
      </c>
    </row>
    <row r="21" spans="1:6" x14ac:dyDescent="0.25">
      <c r="A21" s="47">
        <v>19</v>
      </c>
      <c r="B21" s="31" t="s">
        <v>302</v>
      </c>
      <c r="C21" s="31" t="s">
        <v>286</v>
      </c>
      <c r="D21" s="31">
        <v>27</v>
      </c>
      <c r="E21" s="31">
        <v>27</v>
      </c>
      <c r="F21" s="48" t="s">
        <v>282</v>
      </c>
    </row>
    <row r="22" spans="1:6" x14ac:dyDescent="0.25">
      <c r="A22" s="47">
        <v>20</v>
      </c>
      <c r="B22" s="31" t="s">
        <v>466</v>
      </c>
      <c r="C22" s="31" t="s">
        <v>286</v>
      </c>
      <c r="D22" s="31">
        <v>30.04</v>
      </c>
      <c r="E22" s="31">
        <v>30.04</v>
      </c>
      <c r="F22" s="48" t="s">
        <v>282</v>
      </c>
    </row>
    <row r="23" spans="1:6" x14ac:dyDescent="0.25">
      <c r="A23" s="47">
        <v>21</v>
      </c>
      <c r="B23" s="31" t="s">
        <v>303</v>
      </c>
      <c r="C23" s="31" t="s">
        <v>286</v>
      </c>
      <c r="D23" s="31">
        <v>38</v>
      </c>
      <c r="E23" s="31">
        <v>38</v>
      </c>
      <c r="F23" s="48" t="s">
        <v>282</v>
      </c>
    </row>
    <row r="24" spans="1:6" x14ac:dyDescent="0.25">
      <c r="A24" s="47">
        <v>22</v>
      </c>
      <c r="B24" s="31" t="s">
        <v>304</v>
      </c>
      <c r="C24" s="31" t="s">
        <v>286</v>
      </c>
      <c r="D24" s="31">
        <v>1</v>
      </c>
      <c r="E24" s="31">
        <v>1</v>
      </c>
      <c r="F24" s="48" t="s">
        <v>282</v>
      </c>
    </row>
    <row r="25" spans="1:6" x14ac:dyDescent="0.25">
      <c r="A25" s="47">
        <v>23</v>
      </c>
      <c r="B25" s="31" t="s">
        <v>305</v>
      </c>
      <c r="C25" s="31" t="s">
        <v>286</v>
      </c>
      <c r="D25" s="31">
        <v>20</v>
      </c>
      <c r="E25" s="31">
        <v>20</v>
      </c>
      <c r="F25" s="48" t="s">
        <v>282</v>
      </c>
    </row>
    <row r="26" spans="1:6" x14ac:dyDescent="0.25">
      <c r="A26" s="47">
        <v>24</v>
      </c>
      <c r="B26" s="31" t="s">
        <v>467</v>
      </c>
      <c r="C26" s="31" t="s">
        <v>468</v>
      </c>
      <c r="D26" s="31">
        <v>47.5</v>
      </c>
      <c r="E26" s="31">
        <v>47.5</v>
      </c>
      <c r="F26" s="48" t="s">
        <v>282</v>
      </c>
    </row>
    <row r="27" spans="1:6" x14ac:dyDescent="0.25">
      <c r="A27" s="47">
        <v>24</v>
      </c>
      <c r="B27" s="31" t="s">
        <v>307</v>
      </c>
      <c r="C27" s="31" t="s">
        <v>286</v>
      </c>
      <c r="D27" s="31">
        <v>13</v>
      </c>
      <c r="E27" s="31">
        <v>13</v>
      </c>
      <c r="F27" s="48" t="s">
        <v>282</v>
      </c>
    </row>
    <row r="28" spans="1:6" x14ac:dyDescent="0.25">
      <c r="A28" s="47">
        <v>25</v>
      </c>
      <c r="B28" s="31" t="s">
        <v>308</v>
      </c>
      <c r="C28" s="31" t="s">
        <v>286</v>
      </c>
      <c r="D28" s="31">
        <v>10</v>
      </c>
      <c r="E28" s="31">
        <v>10</v>
      </c>
      <c r="F28" s="48" t="s">
        <v>282</v>
      </c>
    </row>
    <row r="29" spans="1:6" x14ac:dyDescent="0.25">
      <c r="A29" s="47">
        <v>26</v>
      </c>
      <c r="B29" s="31" t="s">
        <v>309</v>
      </c>
      <c r="C29" s="31" t="s">
        <v>286</v>
      </c>
      <c r="D29" s="31">
        <v>26</v>
      </c>
      <c r="E29" s="31">
        <v>26</v>
      </c>
      <c r="F29" s="48" t="s">
        <v>282</v>
      </c>
    </row>
    <row r="30" spans="1:6" x14ac:dyDescent="0.25">
      <c r="A30" s="47">
        <v>27</v>
      </c>
      <c r="B30" s="31" t="s">
        <v>419</v>
      </c>
      <c r="C30" s="31" t="s">
        <v>281</v>
      </c>
      <c r="D30" s="31">
        <v>2</v>
      </c>
      <c r="E30" s="31">
        <v>4</v>
      </c>
      <c r="F30" s="48" t="s">
        <v>282</v>
      </c>
    </row>
    <row r="31" spans="1:6" x14ac:dyDescent="0.25">
      <c r="A31" s="47">
        <v>28</v>
      </c>
      <c r="B31" s="31" t="s">
        <v>310</v>
      </c>
      <c r="C31" s="31" t="s">
        <v>286</v>
      </c>
      <c r="D31" s="31">
        <v>10</v>
      </c>
      <c r="E31" s="31">
        <v>10</v>
      </c>
      <c r="F31" s="48" t="s">
        <v>282</v>
      </c>
    </row>
    <row r="32" spans="1:6" x14ac:dyDescent="0.25">
      <c r="A32" s="47">
        <v>29</v>
      </c>
      <c r="B32" s="31" t="s">
        <v>311</v>
      </c>
      <c r="C32" s="31" t="s">
        <v>286</v>
      </c>
      <c r="D32" s="31">
        <v>11</v>
      </c>
      <c r="E32" s="31">
        <v>11</v>
      </c>
      <c r="F32" s="48" t="s">
        <v>282</v>
      </c>
    </row>
    <row r="33" spans="1:6" x14ac:dyDescent="0.25">
      <c r="A33" s="47">
        <v>30</v>
      </c>
      <c r="B33" s="31" t="s">
        <v>312</v>
      </c>
      <c r="C33" s="31" t="s">
        <v>286</v>
      </c>
      <c r="D33" s="31">
        <v>131</v>
      </c>
      <c r="E33" s="31">
        <v>131</v>
      </c>
      <c r="F33" s="48" t="s">
        <v>282</v>
      </c>
    </row>
    <row r="34" spans="1:6" x14ac:dyDescent="0.25">
      <c r="A34" s="47">
        <v>31</v>
      </c>
      <c r="B34" s="31" t="s">
        <v>313</v>
      </c>
      <c r="C34" s="31" t="s">
        <v>286</v>
      </c>
      <c r="D34" s="31">
        <v>131</v>
      </c>
      <c r="E34" s="31">
        <v>131</v>
      </c>
      <c r="F34" s="48" t="s">
        <v>282</v>
      </c>
    </row>
    <row r="35" spans="1:6" x14ac:dyDescent="0.25">
      <c r="A35" s="47">
        <v>32</v>
      </c>
      <c r="B35" s="31" t="s">
        <v>453</v>
      </c>
      <c r="C35" s="31" t="s">
        <v>286</v>
      </c>
      <c r="D35" s="31">
        <v>45</v>
      </c>
      <c r="E35" s="31">
        <v>45</v>
      </c>
      <c r="F35" s="48" t="s">
        <v>282</v>
      </c>
    </row>
    <row r="36" spans="1:6" x14ac:dyDescent="0.25">
      <c r="A36" s="47">
        <v>33</v>
      </c>
      <c r="B36" s="31" t="s">
        <v>418</v>
      </c>
      <c r="C36" s="31" t="s">
        <v>286</v>
      </c>
      <c r="D36" s="31">
        <v>35</v>
      </c>
      <c r="E36" s="31">
        <v>35</v>
      </c>
      <c r="F36" s="48" t="s">
        <v>282</v>
      </c>
    </row>
    <row r="37" spans="1:6" x14ac:dyDescent="0.25">
      <c r="A37" s="47">
        <v>34</v>
      </c>
      <c r="B37" s="31" t="s">
        <v>314</v>
      </c>
      <c r="C37" s="31" t="s">
        <v>286</v>
      </c>
      <c r="D37" s="31">
        <v>80</v>
      </c>
      <c r="E37" s="31">
        <v>80</v>
      </c>
      <c r="F37" s="48" t="s">
        <v>282</v>
      </c>
    </row>
    <row r="38" spans="1:6" x14ac:dyDescent="0.25">
      <c r="A38" s="47">
        <v>35</v>
      </c>
      <c r="B38" s="31" t="s">
        <v>315</v>
      </c>
      <c r="C38" s="31" t="s">
        <v>286</v>
      </c>
      <c r="D38" s="31">
        <v>16.100000000000001</v>
      </c>
      <c r="E38" s="31">
        <v>16.100000000000001</v>
      </c>
      <c r="F38" s="48" t="s">
        <v>282</v>
      </c>
    </row>
    <row r="39" spans="1:6" x14ac:dyDescent="0.25">
      <c r="A39" s="47">
        <v>36</v>
      </c>
      <c r="B39" s="31" t="s">
        <v>469</v>
      </c>
      <c r="C39" s="31" t="s">
        <v>286</v>
      </c>
      <c r="D39" s="31">
        <v>21</v>
      </c>
      <c r="E39" s="31">
        <v>21</v>
      </c>
      <c r="F39" s="48" t="s">
        <v>282</v>
      </c>
    </row>
    <row r="40" spans="1:6" x14ac:dyDescent="0.25">
      <c r="A40" s="47"/>
      <c r="B40" s="31" t="s">
        <v>470</v>
      </c>
      <c r="C40" s="31" t="s">
        <v>286</v>
      </c>
      <c r="D40" s="31">
        <v>0.75</v>
      </c>
      <c r="E40" s="31">
        <v>0.75</v>
      </c>
      <c r="F40" s="48" t="s">
        <v>282</v>
      </c>
    </row>
    <row r="41" spans="1:6" x14ac:dyDescent="0.25">
      <c r="A41" s="47">
        <v>36</v>
      </c>
      <c r="B41" s="31" t="s">
        <v>316</v>
      </c>
      <c r="C41" s="31" t="s">
        <v>281</v>
      </c>
      <c r="D41" s="42">
        <v>14.45</v>
      </c>
      <c r="E41" s="42">
        <v>28.9</v>
      </c>
      <c r="F41" s="48" t="s">
        <v>282</v>
      </c>
    </row>
    <row r="42" spans="1:6" x14ac:dyDescent="0.25">
      <c r="A42" s="47">
        <v>37</v>
      </c>
      <c r="B42" s="43" t="s">
        <v>317</v>
      </c>
      <c r="C42" s="43" t="s">
        <v>286</v>
      </c>
      <c r="D42" s="31">
        <v>7</v>
      </c>
      <c r="E42" s="31">
        <v>7</v>
      </c>
      <c r="F42" s="49" t="s">
        <v>282</v>
      </c>
    </row>
    <row r="43" spans="1:6" x14ac:dyDescent="0.25">
      <c r="A43" s="47">
        <v>38</v>
      </c>
      <c r="B43" s="43" t="s">
        <v>318</v>
      </c>
      <c r="C43" s="43" t="s">
        <v>286</v>
      </c>
      <c r="D43" s="31">
        <v>60</v>
      </c>
      <c r="E43" s="31">
        <v>60</v>
      </c>
      <c r="F43" s="49" t="s">
        <v>282</v>
      </c>
    </row>
    <row r="44" spans="1:6" x14ac:dyDescent="0.25">
      <c r="A44" s="47">
        <v>39</v>
      </c>
      <c r="B44" s="43" t="s">
        <v>319</v>
      </c>
      <c r="C44" s="43" t="s">
        <v>286</v>
      </c>
      <c r="D44" s="31">
        <v>26.3</v>
      </c>
      <c r="E44" s="31">
        <v>26.3</v>
      </c>
      <c r="F44" s="49" t="s">
        <v>282</v>
      </c>
    </row>
    <row r="45" spans="1:6" x14ac:dyDescent="0.25">
      <c r="A45" s="47">
        <v>40</v>
      </c>
      <c r="B45" s="43" t="s">
        <v>306</v>
      </c>
      <c r="C45" s="43" t="s">
        <v>286</v>
      </c>
      <c r="D45" s="31">
        <v>26</v>
      </c>
      <c r="E45" s="31">
        <v>26</v>
      </c>
      <c r="F45" s="49" t="s">
        <v>282</v>
      </c>
    </row>
    <row r="46" spans="1:6" x14ac:dyDescent="0.25">
      <c r="A46" s="47">
        <v>41</v>
      </c>
      <c r="B46" s="43" t="s">
        <v>320</v>
      </c>
      <c r="C46" s="43" t="s">
        <v>286</v>
      </c>
      <c r="D46" s="31">
        <v>16</v>
      </c>
      <c r="E46" s="31">
        <v>16</v>
      </c>
      <c r="F46" s="49" t="s">
        <v>282</v>
      </c>
    </row>
    <row r="47" spans="1:6" x14ac:dyDescent="0.25">
      <c r="A47" s="47">
        <v>42</v>
      </c>
      <c r="B47" s="43" t="s">
        <v>321</v>
      </c>
      <c r="C47" s="43" t="s">
        <v>286</v>
      </c>
      <c r="D47" s="31">
        <v>1</v>
      </c>
      <c r="E47" s="31">
        <v>1</v>
      </c>
      <c r="F47" s="49" t="s">
        <v>282</v>
      </c>
    </row>
    <row r="48" spans="1:6" x14ac:dyDescent="0.25">
      <c r="A48" s="47">
        <v>43</v>
      </c>
      <c r="B48" s="43" t="s">
        <v>322</v>
      </c>
      <c r="C48" s="43" t="s">
        <v>281</v>
      </c>
      <c r="D48" s="31">
        <v>2.4700000000000002</v>
      </c>
      <c r="E48" s="31">
        <v>4.9400000000000004</v>
      </c>
      <c r="F48" s="49" t="s">
        <v>282</v>
      </c>
    </row>
    <row r="49" spans="1:6" x14ac:dyDescent="0.25">
      <c r="A49" s="47">
        <v>44</v>
      </c>
      <c r="B49" s="43" t="s">
        <v>323</v>
      </c>
      <c r="C49" s="43" t="s">
        <v>286</v>
      </c>
      <c r="D49" s="31">
        <v>23</v>
      </c>
      <c r="E49" s="31">
        <v>23</v>
      </c>
      <c r="F49" s="49" t="s">
        <v>282</v>
      </c>
    </row>
    <row r="50" spans="1:6" x14ac:dyDescent="0.25">
      <c r="A50" s="47">
        <v>45</v>
      </c>
      <c r="B50" s="43" t="s">
        <v>451</v>
      </c>
      <c r="C50" s="43" t="s">
        <v>286</v>
      </c>
      <c r="D50" s="31">
        <v>17</v>
      </c>
      <c r="E50" s="31">
        <v>17</v>
      </c>
      <c r="F50" s="49" t="s">
        <v>282</v>
      </c>
    </row>
    <row r="51" spans="1:6" x14ac:dyDescent="0.25">
      <c r="A51" s="47">
        <v>46</v>
      </c>
      <c r="B51" s="43" t="s">
        <v>420</v>
      </c>
      <c r="C51" s="43" t="s">
        <v>286</v>
      </c>
      <c r="D51" s="31">
        <v>15</v>
      </c>
      <c r="E51" s="31">
        <v>15</v>
      </c>
      <c r="F51" s="49" t="s">
        <v>282</v>
      </c>
    </row>
    <row r="52" spans="1:6" x14ac:dyDescent="0.25">
      <c r="A52" s="47">
        <v>47</v>
      </c>
      <c r="B52" s="43" t="s">
        <v>324</v>
      </c>
      <c r="C52" s="43" t="s">
        <v>281</v>
      </c>
      <c r="D52" s="31">
        <v>14.5</v>
      </c>
      <c r="E52" s="31">
        <v>29</v>
      </c>
      <c r="F52" s="49" t="s">
        <v>282</v>
      </c>
    </row>
    <row r="53" spans="1:6" x14ac:dyDescent="0.25">
      <c r="A53" s="47">
        <v>48</v>
      </c>
      <c r="B53" s="43" t="s">
        <v>325</v>
      </c>
      <c r="C53" s="43" t="s">
        <v>281</v>
      </c>
      <c r="D53" s="31">
        <v>16</v>
      </c>
      <c r="E53" s="31">
        <v>32</v>
      </c>
      <c r="F53" s="49" t="s">
        <v>282</v>
      </c>
    </row>
    <row r="54" spans="1:6" x14ac:dyDescent="0.25">
      <c r="A54" s="47">
        <v>49</v>
      </c>
      <c r="B54" s="43" t="s">
        <v>326</v>
      </c>
      <c r="C54" s="43" t="s">
        <v>281</v>
      </c>
      <c r="D54" s="31">
        <v>5</v>
      </c>
      <c r="E54" s="31">
        <v>10</v>
      </c>
      <c r="F54" s="49" t="s">
        <v>282</v>
      </c>
    </row>
    <row r="55" spans="1:6" x14ac:dyDescent="0.25">
      <c r="A55" s="47">
        <v>50</v>
      </c>
      <c r="B55" s="43" t="s">
        <v>327</v>
      </c>
      <c r="C55" s="43" t="s">
        <v>286</v>
      </c>
      <c r="D55" s="31">
        <v>25</v>
      </c>
      <c r="E55" s="31">
        <v>25</v>
      </c>
      <c r="F55" s="49" t="s">
        <v>282</v>
      </c>
    </row>
    <row r="56" spans="1:6" x14ac:dyDescent="0.25">
      <c r="A56" s="47">
        <v>51</v>
      </c>
      <c r="B56" s="43" t="s">
        <v>328</v>
      </c>
      <c r="C56" s="43" t="s">
        <v>286</v>
      </c>
      <c r="D56" s="31">
        <v>20</v>
      </c>
      <c r="E56" s="31">
        <v>20</v>
      </c>
      <c r="F56" s="49" t="s">
        <v>282</v>
      </c>
    </row>
    <row r="57" spans="1:6" x14ac:dyDescent="0.25">
      <c r="A57" s="47">
        <v>52</v>
      </c>
      <c r="B57" s="43" t="s">
        <v>329</v>
      </c>
      <c r="C57" s="43" t="s">
        <v>286</v>
      </c>
      <c r="D57" s="31">
        <v>32.5</v>
      </c>
      <c r="E57" s="31">
        <v>32.5</v>
      </c>
      <c r="F57" s="49" t="s">
        <v>282</v>
      </c>
    </row>
    <row r="58" spans="1:6" x14ac:dyDescent="0.25">
      <c r="A58" s="47">
        <v>53</v>
      </c>
      <c r="B58" s="43" t="s">
        <v>330</v>
      </c>
      <c r="C58" s="43" t="s">
        <v>286</v>
      </c>
      <c r="D58" s="31">
        <v>30</v>
      </c>
      <c r="E58" s="31">
        <v>30</v>
      </c>
      <c r="F58" s="49" t="s">
        <v>282</v>
      </c>
    </row>
    <row r="59" spans="1:6" x14ac:dyDescent="0.25">
      <c r="A59" s="47">
        <v>54</v>
      </c>
      <c r="B59" s="43" t="s">
        <v>331</v>
      </c>
      <c r="C59" s="43" t="s">
        <v>286</v>
      </c>
      <c r="D59" s="31">
        <v>14.5</v>
      </c>
      <c r="E59" s="31">
        <v>14.5</v>
      </c>
      <c r="F59" s="49" t="s">
        <v>282</v>
      </c>
    </row>
    <row r="60" spans="1:6" x14ac:dyDescent="0.25">
      <c r="A60" s="47">
        <v>55</v>
      </c>
      <c r="B60" s="43" t="s">
        <v>332</v>
      </c>
      <c r="C60" s="43" t="s">
        <v>286</v>
      </c>
      <c r="D60" s="31">
        <v>26</v>
      </c>
      <c r="E60" s="31">
        <v>26</v>
      </c>
      <c r="F60" s="49" t="s">
        <v>282</v>
      </c>
    </row>
    <row r="61" spans="1:6" x14ac:dyDescent="0.25">
      <c r="A61" s="47">
        <v>56</v>
      </c>
      <c r="B61" s="31" t="s">
        <v>333</v>
      </c>
      <c r="C61" s="43" t="s">
        <v>286</v>
      </c>
      <c r="D61" s="31">
        <v>45</v>
      </c>
      <c r="E61" s="31">
        <v>45</v>
      </c>
      <c r="F61" s="49" t="s">
        <v>282</v>
      </c>
    </row>
    <row r="62" spans="1:6" x14ac:dyDescent="0.25">
      <c r="A62" s="47">
        <v>57</v>
      </c>
      <c r="B62" s="31" t="s">
        <v>334</v>
      </c>
      <c r="C62" s="43" t="s">
        <v>286</v>
      </c>
      <c r="D62" s="31">
        <v>142</v>
      </c>
      <c r="E62" s="31">
        <v>142</v>
      </c>
      <c r="F62" s="49" t="s">
        <v>282</v>
      </c>
    </row>
    <row r="63" spans="1:6" x14ac:dyDescent="0.25">
      <c r="A63" s="47">
        <v>58</v>
      </c>
      <c r="B63" s="31" t="s">
        <v>335</v>
      </c>
      <c r="C63" s="43" t="s">
        <v>281</v>
      </c>
      <c r="D63" s="31">
        <v>2</v>
      </c>
      <c r="E63" s="31">
        <v>4</v>
      </c>
      <c r="F63" s="49" t="s">
        <v>282</v>
      </c>
    </row>
    <row r="64" spans="1:6" x14ac:dyDescent="0.25">
      <c r="A64" s="47">
        <v>59</v>
      </c>
      <c r="B64" s="31" t="s">
        <v>421</v>
      </c>
      <c r="C64" s="43" t="s">
        <v>286</v>
      </c>
      <c r="D64" s="31">
        <v>6</v>
      </c>
      <c r="E64" s="31">
        <v>6</v>
      </c>
      <c r="F64" s="49" t="s">
        <v>282</v>
      </c>
    </row>
    <row r="65" spans="1:6" x14ac:dyDescent="0.25">
      <c r="A65" s="47">
        <v>60</v>
      </c>
      <c r="B65" s="31" t="s">
        <v>336</v>
      </c>
      <c r="C65" s="43" t="s">
        <v>286</v>
      </c>
      <c r="D65" s="31">
        <v>16</v>
      </c>
      <c r="E65" s="31">
        <v>16</v>
      </c>
      <c r="F65" s="49" t="s">
        <v>282</v>
      </c>
    </row>
    <row r="66" spans="1:6" x14ac:dyDescent="0.25">
      <c r="A66" s="47">
        <v>61</v>
      </c>
      <c r="B66" s="31" t="s">
        <v>337</v>
      </c>
      <c r="C66" s="43" t="s">
        <v>286</v>
      </c>
      <c r="D66" s="31">
        <v>126</v>
      </c>
      <c r="E66" s="31">
        <v>126</v>
      </c>
      <c r="F66" s="49" t="s">
        <v>282</v>
      </c>
    </row>
    <row r="67" spans="1:6" x14ac:dyDescent="0.25">
      <c r="A67" s="47">
        <v>62</v>
      </c>
      <c r="B67" s="31" t="s">
        <v>338</v>
      </c>
      <c r="C67" s="43" t="s">
        <v>286</v>
      </c>
      <c r="D67" s="31">
        <v>41</v>
      </c>
      <c r="E67" s="31">
        <v>41</v>
      </c>
      <c r="F67" s="49" t="s">
        <v>282</v>
      </c>
    </row>
    <row r="68" spans="1:6" x14ac:dyDescent="0.25">
      <c r="A68" s="47">
        <v>63</v>
      </c>
      <c r="B68" s="31" t="s">
        <v>339</v>
      </c>
      <c r="C68" s="43" t="s">
        <v>286</v>
      </c>
      <c r="D68" s="31">
        <v>28</v>
      </c>
      <c r="E68" s="31">
        <v>28</v>
      </c>
      <c r="F68" s="49" t="s">
        <v>282</v>
      </c>
    </row>
    <row r="69" spans="1:6" x14ac:dyDescent="0.25">
      <c r="A69" s="47">
        <v>64</v>
      </c>
      <c r="B69" s="31" t="s">
        <v>340</v>
      </c>
      <c r="C69" s="43" t="s">
        <v>286</v>
      </c>
      <c r="D69" s="31">
        <v>28</v>
      </c>
      <c r="E69" s="31">
        <v>28</v>
      </c>
      <c r="F69" s="49" t="s">
        <v>282</v>
      </c>
    </row>
    <row r="70" spans="1:6" x14ac:dyDescent="0.25">
      <c r="A70" s="47">
        <v>65</v>
      </c>
      <c r="B70" s="31" t="s">
        <v>341</v>
      </c>
      <c r="C70" s="43" t="s">
        <v>286</v>
      </c>
      <c r="D70" s="31">
        <v>35</v>
      </c>
      <c r="E70" s="31">
        <v>35</v>
      </c>
      <c r="F70" s="49" t="s">
        <v>282</v>
      </c>
    </row>
    <row r="71" spans="1:6" x14ac:dyDescent="0.25">
      <c r="A71" s="47">
        <v>66</v>
      </c>
      <c r="B71" s="31" t="s">
        <v>342</v>
      </c>
      <c r="C71" s="43" t="s">
        <v>286</v>
      </c>
      <c r="D71" s="31">
        <v>39.49</v>
      </c>
      <c r="E71" s="31">
        <v>39.49</v>
      </c>
      <c r="F71" s="49" t="s">
        <v>282</v>
      </c>
    </row>
    <row r="72" spans="1:6" x14ac:dyDescent="0.25">
      <c r="A72" s="47">
        <v>67</v>
      </c>
      <c r="B72" s="31" t="s">
        <v>343</v>
      </c>
      <c r="C72" s="43" t="s">
        <v>286</v>
      </c>
      <c r="D72" s="31">
        <v>49</v>
      </c>
      <c r="E72" s="31">
        <v>49</v>
      </c>
      <c r="F72" s="49" t="s">
        <v>282</v>
      </c>
    </row>
    <row r="73" spans="1:6" x14ac:dyDescent="0.25">
      <c r="A73" s="47">
        <v>68</v>
      </c>
      <c r="B73" s="31" t="s">
        <v>344</v>
      </c>
      <c r="C73" s="43" t="s">
        <v>286</v>
      </c>
      <c r="D73" s="31">
        <v>45</v>
      </c>
      <c r="E73" s="31">
        <v>45</v>
      </c>
      <c r="F73" s="49" t="s">
        <v>282</v>
      </c>
    </row>
    <row r="74" spans="1:6" x14ac:dyDescent="0.25">
      <c r="A74" s="47">
        <v>69</v>
      </c>
      <c r="B74" s="31" t="s">
        <v>345</v>
      </c>
      <c r="C74" s="43" t="s">
        <v>286</v>
      </c>
      <c r="D74" s="31">
        <v>38</v>
      </c>
      <c r="E74" s="31">
        <v>38</v>
      </c>
      <c r="F74" s="49" t="s">
        <v>282</v>
      </c>
    </row>
    <row r="75" spans="1:6" x14ac:dyDescent="0.25">
      <c r="A75" s="47">
        <v>70</v>
      </c>
      <c r="B75" s="31" t="s">
        <v>346</v>
      </c>
      <c r="C75" s="43" t="s">
        <v>286</v>
      </c>
      <c r="D75" s="31">
        <v>4.01</v>
      </c>
      <c r="E75" s="31">
        <v>4.01</v>
      </c>
      <c r="F75" s="49" t="s">
        <v>282</v>
      </c>
    </row>
    <row r="76" spans="1:6" x14ac:dyDescent="0.25">
      <c r="A76" s="47">
        <v>71</v>
      </c>
      <c r="B76" s="31" t="s">
        <v>347</v>
      </c>
      <c r="C76" s="43" t="s">
        <v>286</v>
      </c>
      <c r="D76" s="31">
        <v>2</v>
      </c>
      <c r="E76" s="31">
        <v>2</v>
      </c>
      <c r="F76" s="49" t="s">
        <v>282</v>
      </c>
    </row>
    <row r="77" spans="1:6" x14ac:dyDescent="0.25">
      <c r="A77" s="47">
        <v>72</v>
      </c>
      <c r="B77" s="31" t="s">
        <v>348</v>
      </c>
      <c r="C77" s="43" t="s">
        <v>281</v>
      </c>
      <c r="D77" s="31">
        <v>35</v>
      </c>
      <c r="E77" s="31">
        <v>70</v>
      </c>
      <c r="F77" s="49" t="s">
        <v>282</v>
      </c>
    </row>
    <row r="78" spans="1:6" x14ac:dyDescent="0.25">
      <c r="A78" s="47">
        <v>73</v>
      </c>
      <c r="B78" s="31" t="s">
        <v>349</v>
      </c>
      <c r="C78" s="43" t="s">
        <v>286</v>
      </c>
      <c r="D78" s="31">
        <v>4.5999999999999996</v>
      </c>
      <c r="E78" s="31">
        <v>4.5999999999999996</v>
      </c>
      <c r="F78" s="49" t="s">
        <v>282</v>
      </c>
    </row>
    <row r="79" spans="1:6" x14ac:dyDescent="0.25">
      <c r="A79" s="47">
        <v>74</v>
      </c>
      <c r="B79" s="31" t="s">
        <v>350</v>
      </c>
      <c r="C79" s="43" t="s">
        <v>286</v>
      </c>
      <c r="D79" s="31">
        <v>6</v>
      </c>
      <c r="E79" s="31">
        <v>6</v>
      </c>
      <c r="F79" s="49" t="s">
        <v>282</v>
      </c>
    </row>
    <row r="80" spans="1:6" x14ac:dyDescent="0.25">
      <c r="A80" s="47">
        <v>75</v>
      </c>
      <c r="B80" s="31" t="s">
        <v>351</v>
      </c>
      <c r="C80" s="43" t="s">
        <v>286</v>
      </c>
      <c r="D80" s="31">
        <v>6</v>
      </c>
      <c r="E80" s="31">
        <v>6</v>
      </c>
      <c r="F80" s="49" t="s">
        <v>282</v>
      </c>
    </row>
    <row r="81" spans="1:6" x14ac:dyDescent="0.25">
      <c r="A81" s="47">
        <v>76</v>
      </c>
      <c r="B81" s="31" t="s">
        <v>352</v>
      </c>
      <c r="C81" s="43" t="s">
        <v>281</v>
      </c>
      <c r="D81" s="31">
        <v>31</v>
      </c>
      <c r="E81" s="31">
        <v>62</v>
      </c>
      <c r="F81" s="49" t="s">
        <v>282</v>
      </c>
    </row>
    <row r="82" spans="1:6" x14ac:dyDescent="0.25">
      <c r="A82" s="47">
        <v>77</v>
      </c>
      <c r="B82" s="31" t="s">
        <v>353</v>
      </c>
      <c r="C82" s="31" t="s">
        <v>286</v>
      </c>
      <c r="D82" s="31">
        <v>1</v>
      </c>
      <c r="E82" s="31">
        <v>1</v>
      </c>
      <c r="F82" s="49" t="s">
        <v>282</v>
      </c>
    </row>
    <row r="83" spans="1:6" x14ac:dyDescent="0.25">
      <c r="A83" s="47">
        <v>78</v>
      </c>
      <c r="B83" s="31" t="s">
        <v>354</v>
      </c>
      <c r="C83" s="31" t="s">
        <v>286</v>
      </c>
      <c r="D83" s="31">
        <v>7.2</v>
      </c>
      <c r="E83" s="31">
        <v>7.2</v>
      </c>
      <c r="F83" s="49" t="s">
        <v>282</v>
      </c>
    </row>
    <row r="84" spans="1:6" x14ac:dyDescent="0.25">
      <c r="A84" s="47">
        <v>79</v>
      </c>
      <c r="B84" s="31" t="s">
        <v>355</v>
      </c>
      <c r="C84" s="31" t="s">
        <v>286</v>
      </c>
      <c r="D84" s="31">
        <v>30</v>
      </c>
      <c r="E84" s="31">
        <v>30</v>
      </c>
      <c r="F84" s="49" t="s">
        <v>282</v>
      </c>
    </row>
    <row r="85" spans="1:6" x14ac:dyDescent="0.25">
      <c r="A85" s="47">
        <v>80</v>
      </c>
      <c r="B85" s="31" t="s">
        <v>356</v>
      </c>
      <c r="C85" s="31" t="s">
        <v>286</v>
      </c>
      <c r="D85" s="31">
        <v>31</v>
      </c>
      <c r="E85" s="31">
        <v>31</v>
      </c>
      <c r="F85" s="49" t="s">
        <v>282</v>
      </c>
    </row>
    <row r="86" spans="1:6" x14ac:dyDescent="0.25">
      <c r="A86" s="47">
        <v>81</v>
      </c>
      <c r="B86" s="31" t="s">
        <v>357</v>
      </c>
      <c r="C86" s="31" t="s">
        <v>286</v>
      </c>
      <c r="D86" s="31">
        <v>105</v>
      </c>
      <c r="E86" s="31">
        <v>105</v>
      </c>
      <c r="F86" s="49" t="s">
        <v>282</v>
      </c>
    </row>
    <row r="87" spans="1:6" x14ac:dyDescent="0.25">
      <c r="A87" s="47">
        <v>82</v>
      </c>
      <c r="B87" s="31" t="s">
        <v>358</v>
      </c>
      <c r="C87" s="31" t="s">
        <v>286</v>
      </c>
      <c r="D87" s="31">
        <v>25</v>
      </c>
      <c r="E87" s="31">
        <v>25</v>
      </c>
      <c r="F87" s="49" t="s">
        <v>282</v>
      </c>
    </row>
    <row r="88" spans="1:6" x14ac:dyDescent="0.25">
      <c r="A88" s="47">
        <v>83</v>
      </c>
      <c r="B88" s="31" t="s">
        <v>360</v>
      </c>
      <c r="C88" s="31" t="s">
        <v>286</v>
      </c>
      <c r="D88" s="31">
        <v>6</v>
      </c>
      <c r="E88" s="31">
        <v>6</v>
      </c>
      <c r="F88" s="49" t="s">
        <v>282</v>
      </c>
    </row>
    <row r="89" spans="1:6" x14ac:dyDescent="0.25">
      <c r="A89" s="47">
        <v>84</v>
      </c>
      <c r="B89" s="31" t="s">
        <v>359</v>
      </c>
      <c r="C89" s="31" t="s">
        <v>286</v>
      </c>
      <c r="D89" s="31">
        <v>19</v>
      </c>
      <c r="E89" s="31">
        <v>19</v>
      </c>
      <c r="F89" s="49" t="s">
        <v>282</v>
      </c>
    </row>
    <row r="90" spans="1:6" x14ac:dyDescent="0.25">
      <c r="A90" s="47">
        <v>85</v>
      </c>
      <c r="B90" s="31" t="s">
        <v>361</v>
      </c>
      <c r="C90" s="31" t="s">
        <v>286</v>
      </c>
      <c r="D90" s="31">
        <v>60</v>
      </c>
      <c r="E90" s="31">
        <v>60</v>
      </c>
      <c r="F90" s="49" t="s">
        <v>282</v>
      </c>
    </row>
    <row r="91" spans="1:6" x14ac:dyDescent="0.25">
      <c r="A91" s="47">
        <v>86</v>
      </c>
      <c r="B91" s="31" t="s">
        <v>422</v>
      </c>
      <c r="C91" s="31" t="s">
        <v>286</v>
      </c>
      <c r="D91" s="31">
        <v>41.58</v>
      </c>
      <c r="E91" s="31">
        <v>41.58</v>
      </c>
      <c r="F91" s="49" t="s">
        <v>282</v>
      </c>
    </row>
    <row r="92" spans="1:6" x14ac:dyDescent="0.25">
      <c r="A92" s="47">
        <v>87</v>
      </c>
      <c r="B92" s="31" t="s">
        <v>362</v>
      </c>
      <c r="C92" s="31" t="s">
        <v>286</v>
      </c>
      <c r="D92" s="31">
        <v>10</v>
      </c>
      <c r="E92" s="31">
        <v>10</v>
      </c>
      <c r="F92" s="49" t="s">
        <v>282</v>
      </c>
    </row>
    <row r="93" spans="1:6" x14ac:dyDescent="0.25">
      <c r="A93" s="47">
        <v>88</v>
      </c>
      <c r="B93" s="31" t="s">
        <v>363</v>
      </c>
      <c r="C93" s="31" t="s">
        <v>381</v>
      </c>
      <c r="D93" s="31">
        <v>1.33</v>
      </c>
      <c r="E93" s="31">
        <v>3.99</v>
      </c>
      <c r="F93" s="49" t="s">
        <v>282</v>
      </c>
    </row>
    <row r="94" spans="1:6" x14ac:dyDescent="0.25">
      <c r="A94" s="47">
        <v>89</v>
      </c>
      <c r="B94" s="31" t="s">
        <v>456</v>
      </c>
      <c r="C94" s="31" t="s">
        <v>286</v>
      </c>
      <c r="D94" s="31">
        <v>70</v>
      </c>
      <c r="E94" s="31">
        <v>70</v>
      </c>
      <c r="F94" s="49" t="s">
        <v>282</v>
      </c>
    </row>
    <row r="95" spans="1:6" x14ac:dyDescent="0.25">
      <c r="A95" s="47">
        <v>90</v>
      </c>
      <c r="B95" s="31" t="s">
        <v>423</v>
      </c>
      <c r="C95" s="31" t="s">
        <v>286</v>
      </c>
      <c r="D95" s="31">
        <v>136</v>
      </c>
      <c r="E95" s="31">
        <v>136</v>
      </c>
      <c r="F95" s="49" t="s">
        <v>282</v>
      </c>
    </row>
    <row r="96" spans="1:6" x14ac:dyDescent="0.25">
      <c r="A96" s="47">
        <v>91</v>
      </c>
      <c r="B96" s="31" t="s">
        <v>457</v>
      </c>
      <c r="C96" s="31" t="s">
        <v>286</v>
      </c>
      <c r="D96" s="31">
        <v>150</v>
      </c>
      <c r="E96" s="31">
        <v>150</v>
      </c>
      <c r="F96" s="49" t="s">
        <v>282</v>
      </c>
    </row>
    <row r="97" spans="1:6" x14ac:dyDescent="0.25">
      <c r="A97" s="47">
        <v>92</v>
      </c>
      <c r="B97" s="43" t="s">
        <v>364</v>
      </c>
      <c r="C97" s="31" t="s">
        <v>286</v>
      </c>
      <c r="D97" s="31">
        <v>60</v>
      </c>
      <c r="E97" s="31">
        <v>60</v>
      </c>
      <c r="F97" s="49" t="s">
        <v>282</v>
      </c>
    </row>
    <row r="98" spans="1:6" x14ac:dyDescent="0.25">
      <c r="A98" s="47">
        <v>93</v>
      </c>
      <c r="B98" s="43" t="s">
        <v>458</v>
      </c>
      <c r="C98" s="31" t="s">
        <v>286</v>
      </c>
      <c r="D98" s="31">
        <v>29</v>
      </c>
      <c r="E98" s="31">
        <v>29</v>
      </c>
      <c r="F98" s="49" t="s">
        <v>282</v>
      </c>
    </row>
    <row r="99" spans="1:6" x14ac:dyDescent="0.25">
      <c r="A99" s="47">
        <v>94</v>
      </c>
      <c r="B99" s="43" t="s">
        <v>459</v>
      </c>
      <c r="C99" s="31" t="s">
        <v>286</v>
      </c>
      <c r="D99" s="31">
        <v>101.2</v>
      </c>
      <c r="E99" s="31">
        <v>101.2</v>
      </c>
      <c r="F99" s="49" t="s">
        <v>282</v>
      </c>
    </row>
    <row r="100" spans="1:6" x14ac:dyDescent="0.25">
      <c r="A100" s="47">
        <v>95</v>
      </c>
      <c r="B100" s="43" t="s">
        <v>365</v>
      </c>
      <c r="C100" s="31" t="s">
        <v>286</v>
      </c>
      <c r="D100" s="31">
        <v>85</v>
      </c>
      <c r="E100" s="31">
        <v>85</v>
      </c>
      <c r="F100" s="49" t="s">
        <v>282</v>
      </c>
    </row>
    <row r="101" spans="1:6" x14ac:dyDescent="0.25">
      <c r="A101" s="47">
        <v>96</v>
      </c>
      <c r="B101" s="43" t="s">
        <v>452</v>
      </c>
      <c r="C101" s="31" t="s">
        <v>286</v>
      </c>
      <c r="D101" s="31">
        <v>70</v>
      </c>
      <c r="E101" s="31">
        <v>70</v>
      </c>
      <c r="F101" s="49" t="s">
        <v>282</v>
      </c>
    </row>
    <row r="102" spans="1:6" x14ac:dyDescent="0.25">
      <c r="A102" s="47">
        <v>97</v>
      </c>
      <c r="B102" s="43" t="s">
        <v>366</v>
      </c>
      <c r="C102" s="31" t="s">
        <v>286</v>
      </c>
      <c r="D102" s="31">
        <v>26</v>
      </c>
      <c r="E102" s="31">
        <v>26</v>
      </c>
      <c r="F102" s="49" t="s">
        <v>282</v>
      </c>
    </row>
    <row r="103" spans="1:6" x14ac:dyDescent="0.25">
      <c r="A103" s="47">
        <v>98</v>
      </c>
      <c r="B103" s="43" t="s">
        <v>367</v>
      </c>
      <c r="C103" s="31" t="s">
        <v>286</v>
      </c>
      <c r="D103" s="31">
        <v>88.6</v>
      </c>
      <c r="E103" s="31">
        <v>88.6</v>
      </c>
      <c r="F103" s="49" t="s">
        <v>282</v>
      </c>
    </row>
    <row r="104" spans="1:6" x14ac:dyDescent="0.25">
      <c r="A104" s="47">
        <v>99</v>
      </c>
      <c r="B104" s="43" t="s">
        <v>368</v>
      </c>
      <c r="C104" s="31" t="s">
        <v>286</v>
      </c>
      <c r="D104" s="31">
        <v>39.700000000000003</v>
      </c>
      <c r="E104" s="31">
        <v>39.700000000000003</v>
      </c>
      <c r="F104" s="49" t="s">
        <v>282</v>
      </c>
    </row>
    <row r="105" spans="1:6" x14ac:dyDescent="0.25">
      <c r="A105" s="47">
        <v>100</v>
      </c>
      <c r="B105" s="43" t="s">
        <v>369</v>
      </c>
      <c r="C105" s="31" t="s">
        <v>286</v>
      </c>
      <c r="D105" s="31">
        <v>50.9</v>
      </c>
      <c r="E105" s="31">
        <v>50.9</v>
      </c>
      <c r="F105" s="49" t="s">
        <v>282</v>
      </c>
    </row>
    <row r="106" spans="1:6" x14ac:dyDescent="0.25">
      <c r="A106" s="47">
        <v>101</v>
      </c>
      <c r="B106" s="43" t="s">
        <v>382</v>
      </c>
      <c r="C106" s="31" t="s">
        <v>286</v>
      </c>
      <c r="D106" s="31">
        <v>50</v>
      </c>
      <c r="E106" s="31">
        <v>50</v>
      </c>
      <c r="F106" s="49" t="s">
        <v>282</v>
      </c>
    </row>
    <row r="107" spans="1:6" x14ac:dyDescent="0.25">
      <c r="A107" s="47">
        <v>102</v>
      </c>
      <c r="B107" s="43" t="s">
        <v>424</v>
      </c>
      <c r="C107" s="31" t="s">
        <v>286</v>
      </c>
      <c r="D107" s="31">
        <v>50</v>
      </c>
      <c r="E107" s="31">
        <v>50</v>
      </c>
      <c r="F107" s="49" t="s">
        <v>282</v>
      </c>
    </row>
    <row r="108" spans="1:6" x14ac:dyDescent="0.25">
      <c r="A108" s="47">
        <v>103</v>
      </c>
      <c r="B108" s="43" t="s">
        <v>370</v>
      </c>
      <c r="C108" s="31" t="s">
        <v>281</v>
      </c>
      <c r="D108" s="31">
        <v>30</v>
      </c>
      <c r="E108" s="31">
        <v>60</v>
      </c>
      <c r="F108" s="49" t="s">
        <v>282</v>
      </c>
    </row>
    <row r="109" spans="1:6" x14ac:dyDescent="0.25">
      <c r="A109" s="47">
        <v>104</v>
      </c>
      <c r="B109" s="43" t="s">
        <v>371</v>
      </c>
      <c r="C109" s="31" t="s">
        <v>286</v>
      </c>
      <c r="D109" s="31">
        <v>50.35</v>
      </c>
      <c r="E109" s="31">
        <v>50.35</v>
      </c>
      <c r="F109" s="49" t="s">
        <v>282</v>
      </c>
    </row>
    <row r="110" spans="1:6" x14ac:dyDescent="0.25">
      <c r="A110" s="47">
        <v>105</v>
      </c>
      <c r="B110" s="43" t="s">
        <v>372</v>
      </c>
      <c r="C110" s="31" t="s">
        <v>281</v>
      </c>
      <c r="D110" s="31">
        <v>59.6</v>
      </c>
      <c r="E110" s="31">
        <v>119.2</v>
      </c>
      <c r="F110" s="49" t="s">
        <v>282</v>
      </c>
    </row>
    <row r="111" spans="1:6" x14ac:dyDescent="0.25">
      <c r="A111" s="47">
        <v>106</v>
      </c>
      <c r="B111" s="43" t="s">
        <v>373</v>
      </c>
      <c r="C111" s="31" t="s">
        <v>281</v>
      </c>
      <c r="D111" s="31">
        <v>10</v>
      </c>
      <c r="E111" s="31">
        <v>20</v>
      </c>
      <c r="F111" s="49" t="s">
        <v>282</v>
      </c>
    </row>
    <row r="112" spans="1:6" x14ac:dyDescent="0.25">
      <c r="A112" s="47">
        <v>107</v>
      </c>
      <c r="B112" s="43" t="s">
        <v>374</v>
      </c>
      <c r="C112" s="31" t="s">
        <v>286</v>
      </c>
      <c r="D112" s="31">
        <v>57</v>
      </c>
      <c r="E112" s="31">
        <v>57</v>
      </c>
      <c r="F112" s="49" t="s">
        <v>282</v>
      </c>
    </row>
    <row r="113" spans="1:7" x14ac:dyDescent="0.25">
      <c r="A113" s="47">
        <v>108</v>
      </c>
      <c r="B113" s="43" t="s">
        <v>375</v>
      </c>
      <c r="C113" s="31" t="s">
        <v>286</v>
      </c>
      <c r="D113" s="31">
        <v>34</v>
      </c>
      <c r="E113" s="31">
        <v>34</v>
      </c>
      <c r="F113" s="49" t="s">
        <v>282</v>
      </c>
    </row>
    <row r="114" spans="1:7" x14ac:dyDescent="0.25">
      <c r="A114" s="47">
        <v>109</v>
      </c>
      <c r="B114" s="43" t="s">
        <v>462</v>
      </c>
      <c r="C114" s="31" t="s">
        <v>286</v>
      </c>
      <c r="D114" s="43">
        <v>65.540000000000006</v>
      </c>
      <c r="E114" s="43">
        <v>65.540000000000006</v>
      </c>
      <c r="F114" s="43" t="s">
        <v>282</v>
      </c>
    </row>
    <row r="115" spans="1:7" x14ac:dyDescent="0.25">
      <c r="A115" s="47">
        <v>110</v>
      </c>
      <c r="B115" s="43" t="s">
        <v>376</v>
      </c>
      <c r="C115" s="31" t="s">
        <v>286</v>
      </c>
      <c r="D115" s="31">
        <v>23</v>
      </c>
      <c r="E115" s="31">
        <v>23</v>
      </c>
      <c r="F115" s="49" t="s">
        <v>282</v>
      </c>
    </row>
    <row r="116" spans="1:7" x14ac:dyDescent="0.25">
      <c r="A116" s="47">
        <v>111</v>
      </c>
      <c r="B116" s="43" t="s">
        <v>377</v>
      </c>
      <c r="C116" s="31" t="s">
        <v>281</v>
      </c>
      <c r="D116" s="31">
        <v>85.2</v>
      </c>
      <c r="E116" s="31">
        <v>170.4</v>
      </c>
      <c r="F116" s="49" t="s">
        <v>282</v>
      </c>
    </row>
    <row r="117" spans="1:7" x14ac:dyDescent="0.25">
      <c r="A117" s="47">
        <v>112</v>
      </c>
      <c r="B117" s="43" t="s">
        <v>378</v>
      </c>
      <c r="C117" s="31" t="s">
        <v>286</v>
      </c>
      <c r="D117" s="31">
        <v>15.5</v>
      </c>
      <c r="E117" s="31">
        <v>15.5</v>
      </c>
      <c r="F117" s="49" t="s">
        <v>282</v>
      </c>
    </row>
    <row r="118" spans="1:7" x14ac:dyDescent="0.25">
      <c r="A118" s="47">
        <v>113</v>
      </c>
      <c r="B118" s="43" t="s">
        <v>379</v>
      </c>
      <c r="C118" s="31" t="s">
        <v>286</v>
      </c>
      <c r="D118" s="31">
        <v>16.7</v>
      </c>
      <c r="E118" s="31">
        <v>16.7</v>
      </c>
      <c r="F118" s="49" t="s">
        <v>282</v>
      </c>
    </row>
    <row r="119" spans="1:7" x14ac:dyDescent="0.25">
      <c r="A119" s="47"/>
      <c r="B119" s="43" t="s">
        <v>471</v>
      </c>
      <c r="C119" s="31" t="s">
        <v>286</v>
      </c>
      <c r="D119" s="31">
        <v>16.7</v>
      </c>
      <c r="E119" s="31">
        <v>16.7</v>
      </c>
      <c r="F119" s="49" t="s">
        <v>282</v>
      </c>
    </row>
    <row r="120" spans="1:7" x14ac:dyDescent="0.25">
      <c r="A120" s="47">
        <v>114</v>
      </c>
      <c r="B120" s="43" t="s">
        <v>380</v>
      </c>
      <c r="C120" s="31" t="s">
        <v>286</v>
      </c>
      <c r="D120" s="31">
        <v>14.116</v>
      </c>
      <c r="E120" s="31">
        <v>14.116</v>
      </c>
      <c r="F120" s="49" t="s">
        <v>282</v>
      </c>
    </row>
    <row r="121" spans="1:7" x14ac:dyDescent="0.25">
      <c r="A121" s="47">
        <v>115</v>
      </c>
      <c r="B121" s="43" t="s">
        <v>383</v>
      </c>
      <c r="C121" s="31" t="s">
        <v>286</v>
      </c>
      <c r="D121" s="43">
        <v>40</v>
      </c>
      <c r="E121" s="43">
        <v>40</v>
      </c>
      <c r="F121" s="49" t="s">
        <v>282</v>
      </c>
    </row>
    <row r="122" spans="1:7" x14ac:dyDescent="0.25">
      <c r="A122" s="47">
        <v>116</v>
      </c>
      <c r="B122" s="53" t="s">
        <v>384</v>
      </c>
      <c r="C122" s="53" t="s">
        <v>286</v>
      </c>
      <c r="D122" s="53">
        <v>70</v>
      </c>
      <c r="E122" s="53">
        <v>70</v>
      </c>
      <c r="F122" s="54" t="s">
        <v>282</v>
      </c>
    </row>
    <row r="123" spans="1:7" x14ac:dyDescent="0.25">
      <c r="A123" s="47">
        <v>117</v>
      </c>
      <c r="B123" s="53" t="s">
        <v>385</v>
      </c>
      <c r="C123" s="53" t="s">
        <v>286</v>
      </c>
      <c r="D123" s="53">
        <v>48</v>
      </c>
      <c r="E123" s="53">
        <v>48</v>
      </c>
      <c r="F123" s="62" t="s">
        <v>282</v>
      </c>
      <c r="G123" s="52" t="s">
        <v>463</v>
      </c>
    </row>
    <row r="124" spans="1:7" x14ac:dyDescent="0.25">
      <c r="A124" s="47">
        <v>118</v>
      </c>
      <c r="B124" s="53" t="s">
        <v>386</v>
      </c>
      <c r="C124" s="53" t="s">
        <v>286</v>
      </c>
      <c r="D124" s="53">
        <v>44</v>
      </c>
      <c r="E124" s="53">
        <v>44</v>
      </c>
      <c r="F124" s="62" t="s">
        <v>282</v>
      </c>
      <c r="G124" s="52" t="s">
        <v>463</v>
      </c>
    </row>
    <row r="125" spans="1:7" x14ac:dyDescent="0.25">
      <c r="A125" s="47">
        <v>119</v>
      </c>
      <c r="B125" s="43" t="s">
        <v>387</v>
      </c>
      <c r="C125" s="31" t="s">
        <v>281</v>
      </c>
      <c r="D125" s="43">
        <v>2</v>
      </c>
      <c r="E125" s="43">
        <v>4</v>
      </c>
      <c r="F125" s="49" t="s">
        <v>282</v>
      </c>
    </row>
    <row r="126" spans="1:7" x14ac:dyDescent="0.25">
      <c r="A126" s="47">
        <v>120</v>
      </c>
      <c r="B126" s="43" t="s">
        <v>388</v>
      </c>
      <c r="C126" s="31" t="s">
        <v>286</v>
      </c>
      <c r="D126" s="43">
        <v>30</v>
      </c>
      <c r="E126" s="43">
        <v>30</v>
      </c>
      <c r="F126" s="49" t="s">
        <v>282</v>
      </c>
    </row>
    <row r="127" spans="1:7" x14ac:dyDescent="0.25">
      <c r="A127" s="47">
        <v>121</v>
      </c>
      <c r="B127" s="43" t="s">
        <v>389</v>
      </c>
      <c r="C127" s="31" t="s">
        <v>286</v>
      </c>
      <c r="D127" s="43">
        <v>40</v>
      </c>
      <c r="E127" s="43">
        <v>40</v>
      </c>
      <c r="F127" s="49" t="s">
        <v>282</v>
      </c>
    </row>
    <row r="128" spans="1:7" x14ac:dyDescent="0.25">
      <c r="A128" s="47">
        <v>122</v>
      </c>
      <c r="B128" s="43" t="s">
        <v>390</v>
      </c>
      <c r="C128" s="31" t="s">
        <v>286</v>
      </c>
      <c r="D128" s="43">
        <v>30.1</v>
      </c>
      <c r="E128" s="43">
        <v>30.1</v>
      </c>
      <c r="F128" s="49" t="s">
        <v>282</v>
      </c>
    </row>
    <row r="129" spans="1:6" x14ac:dyDescent="0.25">
      <c r="A129" s="47">
        <v>123</v>
      </c>
      <c r="B129" s="43" t="s">
        <v>454</v>
      </c>
      <c r="C129" s="31" t="s">
        <v>281</v>
      </c>
      <c r="D129" s="43">
        <v>30.21</v>
      </c>
      <c r="E129" s="43">
        <v>60.42</v>
      </c>
      <c r="F129" s="49" t="s">
        <v>282</v>
      </c>
    </row>
    <row r="130" spans="1:6" x14ac:dyDescent="0.25">
      <c r="A130" s="47">
        <v>124</v>
      </c>
      <c r="B130" s="43" t="s">
        <v>391</v>
      </c>
      <c r="C130" s="31" t="s">
        <v>286</v>
      </c>
      <c r="D130" s="43">
        <v>70</v>
      </c>
      <c r="E130" s="43">
        <v>70</v>
      </c>
      <c r="F130" s="49" t="s">
        <v>282</v>
      </c>
    </row>
    <row r="131" spans="1:6" x14ac:dyDescent="0.25">
      <c r="A131" s="47">
        <v>125</v>
      </c>
      <c r="B131" s="43" t="s">
        <v>392</v>
      </c>
      <c r="C131" s="31" t="s">
        <v>286</v>
      </c>
      <c r="D131" s="43">
        <v>0.6</v>
      </c>
      <c r="E131" s="43">
        <v>0.6</v>
      </c>
      <c r="F131" s="49" t="s">
        <v>282</v>
      </c>
    </row>
    <row r="132" spans="1:6" x14ac:dyDescent="0.25">
      <c r="A132" s="47">
        <v>126</v>
      </c>
      <c r="B132" s="43" t="s">
        <v>393</v>
      </c>
      <c r="C132" s="31" t="s">
        <v>286</v>
      </c>
      <c r="D132" s="43">
        <v>40</v>
      </c>
      <c r="E132" s="43">
        <v>40</v>
      </c>
      <c r="F132" s="49" t="s">
        <v>282</v>
      </c>
    </row>
    <row r="133" spans="1:6" x14ac:dyDescent="0.25">
      <c r="A133" s="47">
        <v>127</v>
      </c>
      <c r="B133" s="43" t="s">
        <v>394</v>
      </c>
      <c r="C133" s="31" t="s">
        <v>286</v>
      </c>
      <c r="D133" s="43">
        <v>74.866</v>
      </c>
      <c r="E133" s="43">
        <v>74.866</v>
      </c>
      <c r="F133" s="49" t="s">
        <v>282</v>
      </c>
    </row>
    <row r="134" spans="1:6" x14ac:dyDescent="0.25">
      <c r="A134" s="47">
        <v>128</v>
      </c>
      <c r="B134" s="43" t="s">
        <v>395</v>
      </c>
      <c r="C134" s="31" t="s">
        <v>281</v>
      </c>
      <c r="D134" s="43">
        <v>60.75</v>
      </c>
      <c r="E134" s="43">
        <v>121.5</v>
      </c>
      <c r="F134" s="49" t="s">
        <v>282</v>
      </c>
    </row>
    <row r="135" spans="1:6" x14ac:dyDescent="0.25">
      <c r="A135" s="47">
        <v>129</v>
      </c>
      <c r="B135" s="43" t="s">
        <v>396</v>
      </c>
      <c r="C135" s="31" t="s">
        <v>286</v>
      </c>
      <c r="D135" s="43">
        <v>12</v>
      </c>
      <c r="E135" s="43">
        <v>12</v>
      </c>
      <c r="F135" s="49" t="s">
        <v>282</v>
      </c>
    </row>
    <row r="136" spans="1:6" x14ac:dyDescent="0.25">
      <c r="A136" s="47">
        <v>130</v>
      </c>
      <c r="B136" s="43" t="s">
        <v>397</v>
      </c>
      <c r="C136" s="31" t="s">
        <v>286</v>
      </c>
      <c r="D136" s="43">
        <v>70</v>
      </c>
      <c r="E136" s="43">
        <v>70</v>
      </c>
      <c r="F136" s="49" t="s">
        <v>282</v>
      </c>
    </row>
    <row r="137" spans="1:6" x14ac:dyDescent="0.25">
      <c r="A137" s="47">
        <v>131</v>
      </c>
      <c r="B137" s="43" t="s">
        <v>398</v>
      </c>
      <c r="C137" s="31" t="s">
        <v>286</v>
      </c>
      <c r="D137" s="43">
        <v>45</v>
      </c>
      <c r="E137" s="43">
        <v>45</v>
      </c>
      <c r="F137" s="49" t="s">
        <v>282</v>
      </c>
    </row>
    <row r="138" spans="1:6" x14ac:dyDescent="0.25">
      <c r="A138" s="47">
        <v>132</v>
      </c>
      <c r="B138" s="43" t="s">
        <v>399</v>
      </c>
      <c r="C138" s="31" t="s">
        <v>286</v>
      </c>
      <c r="D138" s="43">
        <v>41.5</v>
      </c>
      <c r="E138" s="43">
        <v>41.5</v>
      </c>
      <c r="F138" s="49" t="s">
        <v>282</v>
      </c>
    </row>
    <row r="139" spans="1:6" x14ac:dyDescent="0.25">
      <c r="A139" s="47">
        <v>133</v>
      </c>
      <c r="B139" s="43" t="s">
        <v>400</v>
      </c>
      <c r="C139" s="31" t="s">
        <v>286</v>
      </c>
      <c r="D139" s="43">
        <v>37.1</v>
      </c>
      <c r="E139" s="43">
        <v>37.1</v>
      </c>
      <c r="F139" s="49" t="s">
        <v>282</v>
      </c>
    </row>
    <row r="140" spans="1:6" x14ac:dyDescent="0.25">
      <c r="A140" s="47">
        <v>134</v>
      </c>
      <c r="B140" s="43" t="s">
        <v>401</v>
      </c>
      <c r="C140" s="31" t="s">
        <v>286</v>
      </c>
      <c r="D140" s="43">
        <v>77.77</v>
      </c>
      <c r="E140" s="43">
        <v>77.77</v>
      </c>
      <c r="F140" s="49" t="s">
        <v>282</v>
      </c>
    </row>
    <row r="141" spans="1:6" x14ac:dyDescent="0.25">
      <c r="A141" s="47">
        <v>135</v>
      </c>
      <c r="B141" s="43" t="s">
        <v>402</v>
      </c>
      <c r="C141" s="31" t="s">
        <v>286</v>
      </c>
      <c r="D141" s="43">
        <v>24</v>
      </c>
      <c r="E141" s="43">
        <v>24</v>
      </c>
      <c r="F141" s="49" t="s">
        <v>282</v>
      </c>
    </row>
    <row r="142" spans="1:6" x14ac:dyDescent="0.25">
      <c r="A142" s="47">
        <v>136</v>
      </c>
      <c r="B142" s="43" t="s">
        <v>403</v>
      </c>
      <c r="C142" s="31" t="s">
        <v>286</v>
      </c>
      <c r="D142" s="43">
        <v>52</v>
      </c>
      <c r="E142" s="43">
        <v>52</v>
      </c>
      <c r="F142" s="49" t="s">
        <v>282</v>
      </c>
    </row>
    <row r="143" spans="1:6" x14ac:dyDescent="0.25">
      <c r="A143" s="47">
        <v>137</v>
      </c>
      <c r="B143" s="43" t="s">
        <v>404</v>
      </c>
      <c r="C143" s="31" t="s">
        <v>286</v>
      </c>
      <c r="D143" s="43">
        <v>21</v>
      </c>
      <c r="E143" s="43">
        <v>21</v>
      </c>
      <c r="F143" s="49" t="s">
        <v>282</v>
      </c>
    </row>
    <row r="144" spans="1:6" x14ac:dyDescent="0.25">
      <c r="A144" s="47">
        <v>138</v>
      </c>
      <c r="B144" s="43" t="s">
        <v>405</v>
      </c>
      <c r="C144" s="31" t="s">
        <v>286</v>
      </c>
      <c r="D144" s="43">
        <v>35</v>
      </c>
      <c r="E144" s="43">
        <v>35</v>
      </c>
      <c r="F144" s="49" t="s">
        <v>282</v>
      </c>
    </row>
    <row r="145" spans="1:13" x14ac:dyDescent="0.25">
      <c r="A145" s="47">
        <v>139</v>
      </c>
      <c r="B145" s="43" t="s">
        <v>406</v>
      </c>
      <c r="C145" s="31" t="s">
        <v>286</v>
      </c>
      <c r="D145" s="43">
        <v>15</v>
      </c>
      <c r="E145" s="43">
        <v>15</v>
      </c>
      <c r="F145" s="49" t="s">
        <v>282</v>
      </c>
    </row>
    <row r="146" spans="1:13" x14ac:dyDescent="0.25">
      <c r="A146" s="47">
        <v>140</v>
      </c>
      <c r="B146" s="43" t="s">
        <v>407</v>
      </c>
      <c r="C146" s="31" t="s">
        <v>286</v>
      </c>
      <c r="D146" s="43">
        <v>1</v>
      </c>
      <c r="E146" s="43">
        <v>1</v>
      </c>
      <c r="F146" s="49" t="s">
        <v>282</v>
      </c>
    </row>
    <row r="147" spans="1:13" x14ac:dyDescent="0.25">
      <c r="A147" s="47">
        <v>141</v>
      </c>
      <c r="B147" s="43" t="s">
        <v>408</v>
      </c>
      <c r="C147" s="31" t="s">
        <v>286</v>
      </c>
      <c r="D147" s="43">
        <v>71.8</v>
      </c>
      <c r="E147" s="43">
        <v>71.8</v>
      </c>
      <c r="F147" s="49" t="s">
        <v>282</v>
      </c>
    </row>
    <row r="148" spans="1:13" x14ac:dyDescent="0.25">
      <c r="A148" s="47">
        <v>142</v>
      </c>
      <c r="B148" s="43" t="s">
        <v>409</v>
      </c>
      <c r="C148" s="31" t="s">
        <v>286</v>
      </c>
      <c r="D148" s="43">
        <v>28</v>
      </c>
      <c r="E148" s="43">
        <v>28</v>
      </c>
      <c r="F148" s="49" t="s">
        <v>282</v>
      </c>
    </row>
    <row r="149" spans="1:13" x14ac:dyDescent="0.25">
      <c r="A149" s="47">
        <v>143</v>
      </c>
      <c r="B149" s="43" t="s">
        <v>410</v>
      </c>
      <c r="C149" s="31" t="s">
        <v>286</v>
      </c>
      <c r="D149" s="43">
        <v>16</v>
      </c>
      <c r="E149" s="43">
        <v>16</v>
      </c>
      <c r="F149" s="49" t="s">
        <v>282</v>
      </c>
    </row>
    <row r="150" spans="1:13" x14ac:dyDescent="0.25">
      <c r="A150" s="47">
        <v>144</v>
      </c>
      <c r="B150" s="43" t="s">
        <v>411</v>
      </c>
      <c r="C150" s="31" t="s">
        <v>286</v>
      </c>
      <c r="D150" s="43">
        <v>40</v>
      </c>
      <c r="E150" s="43">
        <v>40</v>
      </c>
      <c r="F150" s="49" t="s">
        <v>282</v>
      </c>
      <c r="J150" s="31" t="s">
        <v>286</v>
      </c>
      <c r="K150" s="43"/>
      <c r="L150" s="43"/>
      <c r="M150" s="43"/>
    </row>
    <row r="151" spans="1:13" x14ac:dyDescent="0.25">
      <c r="A151" s="47">
        <v>145</v>
      </c>
      <c r="B151" s="43" t="s">
        <v>412</v>
      </c>
      <c r="C151" s="31" t="s">
        <v>286</v>
      </c>
      <c r="D151" s="43">
        <v>55</v>
      </c>
      <c r="E151" s="43">
        <v>55</v>
      </c>
      <c r="F151" s="49" t="s">
        <v>282</v>
      </c>
    </row>
    <row r="152" spans="1:13" x14ac:dyDescent="0.25">
      <c r="A152" s="47">
        <v>146</v>
      </c>
      <c r="B152" s="43" t="s">
        <v>413</v>
      </c>
      <c r="C152" s="31" t="s">
        <v>281</v>
      </c>
      <c r="D152" s="43">
        <v>31.92</v>
      </c>
      <c r="E152" s="43">
        <v>63.84</v>
      </c>
      <c r="F152" s="49" t="s">
        <v>282</v>
      </c>
    </row>
    <row r="153" spans="1:13" x14ac:dyDescent="0.25">
      <c r="A153" s="47">
        <v>147</v>
      </c>
      <c r="B153" s="43" t="s">
        <v>414</v>
      </c>
      <c r="C153" s="31" t="s">
        <v>286</v>
      </c>
      <c r="D153" s="43">
        <v>1</v>
      </c>
      <c r="E153" s="43">
        <v>1</v>
      </c>
      <c r="F153" s="49" t="s">
        <v>282</v>
      </c>
    </row>
    <row r="154" spans="1:13" x14ac:dyDescent="0.25">
      <c r="A154" s="47">
        <v>148</v>
      </c>
      <c r="B154" s="43" t="s">
        <v>415</v>
      </c>
      <c r="C154" s="31" t="s">
        <v>286</v>
      </c>
      <c r="D154" s="43">
        <v>2</v>
      </c>
      <c r="E154" s="43">
        <v>2</v>
      </c>
      <c r="F154" s="49" t="s">
        <v>282</v>
      </c>
    </row>
    <row r="155" spans="1:13" x14ac:dyDescent="0.25">
      <c r="A155" s="47">
        <v>149</v>
      </c>
      <c r="B155" s="43" t="s">
        <v>461</v>
      </c>
      <c r="C155" s="31" t="s">
        <v>286</v>
      </c>
      <c r="D155" s="43">
        <v>21</v>
      </c>
      <c r="E155" s="43">
        <v>21</v>
      </c>
      <c r="F155" s="49" t="s">
        <v>282</v>
      </c>
      <c r="H155">
        <f>6098.172-48-44</f>
        <v>6006.1719999999996</v>
      </c>
    </row>
    <row r="156" spans="1:13" ht="15.75" thickBot="1" x14ac:dyDescent="0.3">
      <c r="A156" s="258" t="s">
        <v>416</v>
      </c>
      <c r="B156" s="259"/>
      <c r="C156" s="259"/>
      <c r="D156" s="259"/>
      <c r="E156" s="51">
        <v>6264.7020000000002</v>
      </c>
      <c r="F156" s="50"/>
    </row>
    <row r="157" spans="1:13" x14ac:dyDescent="0.25">
      <c r="B157" s="64" t="s">
        <v>472</v>
      </c>
    </row>
  </sheetData>
  <autoFilter ref="A2:F156" xr:uid="{00000000-0009-0000-0000-000002000000}"/>
  <mergeCells count="2">
    <mergeCell ref="A1:F1"/>
    <mergeCell ref="A156:D156"/>
  </mergeCells>
  <pageMargins left="0.11811023622047245" right="0.11811023622047245" top="0.55118110236220474" bottom="0.5511811023622047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26"/>
  <sheetViews>
    <sheetView topLeftCell="A4" workbookViewId="0">
      <selection activeCell="A4" sqref="A4:G25"/>
    </sheetView>
  </sheetViews>
  <sheetFormatPr defaultRowHeight="15" x14ac:dyDescent="0.25"/>
  <cols>
    <col min="1" max="1" width="5.85546875" customWidth="1"/>
    <col min="2" max="2" width="34.140625" customWidth="1"/>
    <col min="3" max="3" width="12.28515625" customWidth="1"/>
    <col min="4" max="4" width="9.5703125" customWidth="1"/>
    <col min="5" max="5" width="9.28515625" customWidth="1"/>
    <col min="6" max="6" width="18.85546875" customWidth="1"/>
    <col min="7" max="7" width="13.28515625" customWidth="1"/>
  </cols>
  <sheetData>
    <row r="1" spans="1:7" ht="15.75" thickBot="1" x14ac:dyDescent="0.3"/>
    <row r="2" spans="1:7" ht="24" thickBot="1" x14ac:dyDescent="0.4">
      <c r="A2" s="263" t="s">
        <v>427</v>
      </c>
      <c r="B2" s="264"/>
      <c r="C2" s="264"/>
      <c r="D2" s="264"/>
      <c r="E2" s="264"/>
      <c r="F2" s="264"/>
      <c r="G2" s="265"/>
    </row>
    <row r="3" spans="1:7" ht="21.75" thickBot="1" x14ac:dyDescent="0.4">
      <c r="A3" s="260" t="s">
        <v>426</v>
      </c>
      <c r="B3" s="261"/>
      <c r="C3" s="261"/>
      <c r="D3" s="261"/>
      <c r="E3" s="261"/>
      <c r="F3" s="261"/>
      <c r="G3" s="262"/>
    </row>
    <row r="4" spans="1:7" ht="47.25" x14ac:dyDescent="0.25">
      <c r="A4" s="55" t="s">
        <v>276</v>
      </c>
      <c r="B4" s="56" t="s">
        <v>277</v>
      </c>
      <c r="C4" s="56" t="s">
        <v>278</v>
      </c>
      <c r="D4" s="57" t="s">
        <v>279</v>
      </c>
      <c r="E4" s="57" t="s">
        <v>280</v>
      </c>
      <c r="F4" s="57" t="s">
        <v>417</v>
      </c>
      <c r="G4" s="60" t="s">
        <v>428</v>
      </c>
    </row>
    <row r="5" spans="1:7" x14ac:dyDescent="0.25">
      <c r="A5" s="58">
        <v>1</v>
      </c>
      <c r="B5" s="6" t="s">
        <v>429</v>
      </c>
      <c r="C5" s="6" t="s">
        <v>381</v>
      </c>
      <c r="D5" s="6">
        <v>1.67</v>
      </c>
      <c r="E5" s="6">
        <v>5.01</v>
      </c>
      <c r="F5" s="6" t="s">
        <v>448</v>
      </c>
      <c r="G5" s="59" t="s">
        <v>286</v>
      </c>
    </row>
    <row r="6" spans="1:7" x14ac:dyDescent="0.25">
      <c r="A6" s="58">
        <v>2</v>
      </c>
      <c r="B6" s="6" t="s">
        <v>430</v>
      </c>
      <c r="C6" s="6" t="s">
        <v>281</v>
      </c>
      <c r="D6" s="6">
        <v>80</v>
      </c>
      <c r="E6" s="6">
        <v>160</v>
      </c>
      <c r="F6" s="6" t="s">
        <v>448</v>
      </c>
      <c r="G6" s="59" t="s">
        <v>286</v>
      </c>
    </row>
    <row r="7" spans="1:7" x14ac:dyDescent="0.25">
      <c r="A7" s="58">
        <v>3</v>
      </c>
      <c r="B7" s="6" t="s">
        <v>431</v>
      </c>
      <c r="C7" s="6" t="s">
        <v>281</v>
      </c>
      <c r="D7" s="6">
        <v>40</v>
      </c>
      <c r="E7" s="6">
        <v>80</v>
      </c>
      <c r="F7" s="6" t="s">
        <v>448</v>
      </c>
      <c r="G7" s="59" t="s">
        <v>286</v>
      </c>
    </row>
    <row r="8" spans="1:7" x14ac:dyDescent="0.25">
      <c r="A8" s="58">
        <v>4</v>
      </c>
      <c r="B8" s="6" t="s">
        <v>432</v>
      </c>
      <c r="C8" s="6" t="s">
        <v>281</v>
      </c>
      <c r="D8" s="6">
        <v>75</v>
      </c>
      <c r="E8" s="6">
        <v>150</v>
      </c>
      <c r="F8" s="6" t="s">
        <v>448</v>
      </c>
      <c r="G8" s="59" t="s">
        <v>286</v>
      </c>
    </row>
    <row r="9" spans="1:7" x14ac:dyDescent="0.25">
      <c r="A9" s="58">
        <v>5</v>
      </c>
      <c r="B9" s="6" t="s">
        <v>433</v>
      </c>
      <c r="C9" s="6" t="s">
        <v>281</v>
      </c>
      <c r="D9" s="6">
        <v>152</v>
      </c>
      <c r="E9" s="6">
        <v>304</v>
      </c>
      <c r="F9" s="6" t="s">
        <v>448</v>
      </c>
      <c r="G9" s="59" t="s">
        <v>286</v>
      </c>
    </row>
    <row r="10" spans="1:7" x14ac:dyDescent="0.25">
      <c r="A10" s="58">
        <v>6</v>
      </c>
      <c r="B10" s="6" t="s">
        <v>434</v>
      </c>
      <c r="C10" s="6" t="s">
        <v>281</v>
      </c>
      <c r="D10" s="6">
        <v>17</v>
      </c>
      <c r="E10" s="6">
        <v>34</v>
      </c>
      <c r="F10" s="6" t="s">
        <v>448</v>
      </c>
      <c r="G10" s="59" t="s">
        <v>286</v>
      </c>
    </row>
    <row r="11" spans="1:7" x14ac:dyDescent="0.25">
      <c r="A11" s="58">
        <v>7</v>
      </c>
      <c r="B11" s="6" t="s">
        <v>435</v>
      </c>
      <c r="C11" s="6" t="s">
        <v>281</v>
      </c>
      <c r="D11" s="6">
        <v>95</v>
      </c>
      <c r="E11" s="6">
        <v>190</v>
      </c>
      <c r="F11" s="6" t="s">
        <v>448</v>
      </c>
      <c r="G11" s="59" t="s">
        <v>286</v>
      </c>
    </row>
    <row r="12" spans="1:7" x14ac:dyDescent="0.25">
      <c r="A12" s="58">
        <v>8</v>
      </c>
      <c r="B12" s="6" t="s">
        <v>436</v>
      </c>
      <c r="C12" s="6" t="s">
        <v>286</v>
      </c>
      <c r="D12" s="6">
        <v>65</v>
      </c>
      <c r="E12" s="6">
        <v>65</v>
      </c>
      <c r="F12" s="6" t="s">
        <v>448</v>
      </c>
      <c r="G12" s="59" t="s">
        <v>286</v>
      </c>
    </row>
    <row r="13" spans="1:7" x14ac:dyDescent="0.25">
      <c r="A13" s="58">
        <v>9</v>
      </c>
      <c r="B13" s="6" t="s">
        <v>437</v>
      </c>
      <c r="C13" s="6" t="s">
        <v>286</v>
      </c>
      <c r="D13" s="6">
        <v>71</v>
      </c>
      <c r="E13" s="6">
        <v>71</v>
      </c>
      <c r="F13" s="6" t="s">
        <v>448</v>
      </c>
      <c r="G13" s="59" t="s">
        <v>286</v>
      </c>
    </row>
    <row r="14" spans="1:7" x14ac:dyDescent="0.25">
      <c r="A14" s="58">
        <v>10</v>
      </c>
      <c r="B14" s="6" t="s">
        <v>438</v>
      </c>
      <c r="C14" s="6" t="s">
        <v>281</v>
      </c>
      <c r="D14" s="6">
        <v>0.45</v>
      </c>
      <c r="E14" s="6">
        <v>0.9</v>
      </c>
      <c r="F14" s="6" t="s">
        <v>448</v>
      </c>
      <c r="G14" s="59" t="s">
        <v>286</v>
      </c>
    </row>
    <row r="15" spans="1:7" x14ac:dyDescent="0.25">
      <c r="A15" s="58">
        <v>11</v>
      </c>
      <c r="B15" s="6" t="s">
        <v>439</v>
      </c>
      <c r="C15" s="6" t="s">
        <v>286</v>
      </c>
      <c r="D15" s="6">
        <v>26</v>
      </c>
      <c r="E15" s="6">
        <v>26</v>
      </c>
      <c r="F15" s="6" t="s">
        <v>448</v>
      </c>
      <c r="G15" s="59" t="s">
        <v>286</v>
      </c>
    </row>
    <row r="16" spans="1:7" x14ac:dyDescent="0.25">
      <c r="A16" s="58">
        <v>12</v>
      </c>
      <c r="B16" s="6" t="s">
        <v>440</v>
      </c>
      <c r="C16" s="6" t="s">
        <v>286</v>
      </c>
      <c r="D16" s="6">
        <v>26</v>
      </c>
      <c r="E16" s="6">
        <v>26</v>
      </c>
      <c r="F16" s="6" t="s">
        <v>448</v>
      </c>
      <c r="G16" s="59" t="s">
        <v>286</v>
      </c>
    </row>
    <row r="17" spans="1:7" x14ac:dyDescent="0.25">
      <c r="A17" s="58">
        <v>13</v>
      </c>
      <c r="B17" s="6" t="s">
        <v>441</v>
      </c>
      <c r="C17" s="6" t="s">
        <v>286</v>
      </c>
      <c r="D17" s="6">
        <v>40</v>
      </c>
      <c r="E17" s="6">
        <v>40</v>
      </c>
      <c r="F17" s="6" t="s">
        <v>448</v>
      </c>
      <c r="G17" s="59" t="s">
        <v>286</v>
      </c>
    </row>
    <row r="18" spans="1:7" x14ac:dyDescent="0.25">
      <c r="A18" s="58">
        <v>14</v>
      </c>
      <c r="B18" s="6" t="s">
        <v>442</v>
      </c>
      <c r="C18" s="6" t="s">
        <v>286</v>
      </c>
      <c r="D18" s="6">
        <v>39</v>
      </c>
      <c r="E18" s="6">
        <v>39</v>
      </c>
      <c r="F18" s="6" t="s">
        <v>448</v>
      </c>
      <c r="G18" s="59" t="s">
        <v>286</v>
      </c>
    </row>
    <row r="19" spans="1:7" x14ac:dyDescent="0.25">
      <c r="A19" s="58">
        <v>15</v>
      </c>
      <c r="B19" s="6" t="s">
        <v>443</v>
      </c>
      <c r="C19" s="6" t="s">
        <v>286</v>
      </c>
      <c r="D19" s="6">
        <v>101.35</v>
      </c>
      <c r="E19" s="6">
        <v>101.35</v>
      </c>
      <c r="F19" s="6" t="s">
        <v>448</v>
      </c>
      <c r="G19" s="59" t="s">
        <v>286</v>
      </c>
    </row>
    <row r="20" spans="1:7" x14ac:dyDescent="0.25">
      <c r="A20" s="58">
        <v>16</v>
      </c>
      <c r="B20" s="6" t="s">
        <v>444</v>
      </c>
      <c r="C20" s="6" t="s">
        <v>286</v>
      </c>
      <c r="D20" s="6">
        <v>68.53</v>
      </c>
      <c r="E20" s="6">
        <v>68.53</v>
      </c>
      <c r="F20" s="6" t="s">
        <v>448</v>
      </c>
      <c r="G20" s="59" t="s">
        <v>286</v>
      </c>
    </row>
    <row r="21" spans="1:7" x14ac:dyDescent="0.25">
      <c r="A21" s="58">
        <v>17</v>
      </c>
      <c r="B21" s="6" t="s">
        <v>445</v>
      </c>
      <c r="C21" s="6" t="s">
        <v>286</v>
      </c>
      <c r="D21" s="6">
        <v>225</v>
      </c>
      <c r="E21" s="6">
        <v>225</v>
      </c>
      <c r="F21" s="6" t="s">
        <v>449</v>
      </c>
      <c r="G21" s="59" t="s">
        <v>281</v>
      </c>
    </row>
    <row r="22" spans="1:7" x14ac:dyDescent="0.25">
      <c r="A22" s="58">
        <v>18</v>
      </c>
      <c r="B22" s="6" t="s">
        <v>446</v>
      </c>
      <c r="C22" s="6" t="s">
        <v>281</v>
      </c>
      <c r="D22" s="6">
        <v>100.09</v>
      </c>
      <c r="E22" s="6">
        <v>200.18</v>
      </c>
      <c r="F22" s="6" t="s">
        <v>448</v>
      </c>
      <c r="G22" s="59" t="s">
        <v>286</v>
      </c>
    </row>
    <row r="23" spans="1:7" x14ac:dyDescent="0.25">
      <c r="A23" s="6">
        <v>19</v>
      </c>
      <c r="B23" s="6" t="s">
        <v>447</v>
      </c>
      <c r="C23" s="6" t="s">
        <v>281</v>
      </c>
      <c r="D23" s="6">
        <v>51</v>
      </c>
      <c r="E23" s="6">
        <v>102</v>
      </c>
      <c r="F23" s="6" t="s">
        <v>448</v>
      </c>
      <c r="G23" s="6" t="s">
        <v>286</v>
      </c>
    </row>
    <row r="24" spans="1:7" x14ac:dyDescent="0.25">
      <c r="A24" s="6">
        <v>20</v>
      </c>
      <c r="B24" s="6" t="s">
        <v>460</v>
      </c>
      <c r="C24" s="6" t="s">
        <v>281</v>
      </c>
      <c r="D24" s="6">
        <v>24</v>
      </c>
      <c r="E24" s="6">
        <v>48</v>
      </c>
      <c r="F24" s="6" t="s">
        <v>448</v>
      </c>
      <c r="G24" s="6" t="s">
        <v>286</v>
      </c>
    </row>
    <row r="25" spans="1:7" ht="15.75" thickBot="1" x14ac:dyDescent="0.3">
      <c r="A25" s="266" t="s">
        <v>450</v>
      </c>
      <c r="B25" s="267"/>
      <c r="C25" s="267"/>
      <c r="D25" s="267"/>
      <c r="E25" s="51">
        <f>SUM(E5:E24)</f>
        <v>1935.97</v>
      </c>
      <c r="F25" s="61"/>
      <c r="G25" s="50"/>
    </row>
    <row r="26" spans="1:7" x14ac:dyDescent="0.25">
      <c r="B26" s="65" t="s">
        <v>473</v>
      </c>
    </row>
  </sheetData>
  <autoFilter ref="A4:G4" xr:uid="{00000000-0009-0000-0000-000004000000}"/>
  <mergeCells count="3">
    <mergeCell ref="A3:G3"/>
    <mergeCell ref="A2:G2"/>
    <mergeCell ref="A25:D25"/>
  </mergeCells>
  <printOptions horizontalCentered="1"/>
  <pageMargins left="0.118110236220472" right="0.118110236220472" top="0.74803149606299202" bottom="0.74803149606299202" header="0.31496062992126" footer="0.31496062992126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2"/>
  <sheetViews>
    <sheetView tabSelected="1" view="pageBreakPreview" topLeftCell="A35" zoomScale="60" zoomScaleNormal="100" workbookViewId="0">
      <selection activeCell="Y47" sqref="Y47"/>
    </sheetView>
  </sheetViews>
  <sheetFormatPr defaultRowHeight="15" x14ac:dyDescent="0.25"/>
  <cols>
    <col min="1" max="1" width="7.42578125" customWidth="1"/>
    <col min="2" max="2" width="6.140625" customWidth="1"/>
    <col min="3" max="3" width="39.85546875" customWidth="1"/>
    <col min="4" max="4" width="8.7109375" customWidth="1"/>
    <col min="5" max="5" width="8.42578125" customWidth="1"/>
    <col min="6" max="6" width="9.5703125" customWidth="1"/>
    <col min="7" max="7" width="9.42578125" customWidth="1"/>
    <col min="8" max="8" width="9" customWidth="1"/>
    <col min="9" max="9" width="5.85546875" customWidth="1"/>
    <col min="10" max="10" width="9.140625" customWidth="1"/>
    <col min="11" max="11" width="4.85546875" customWidth="1"/>
    <col min="12" max="12" width="16.5703125" bestFit="1" customWidth="1"/>
    <col min="13" max="13" width="9.140625" bestFit="1" customWidth="1"/>
    <col min="14" max="14" width="8.42578125" bestFit="1" customWidth="1"/>
    <col min="15" max="15" width="14.140625" bestFit="1" customWidth="1"/>
  </cols>
  <sheetData>
    <row r="1" spans="1:15" ht="15.75" customHeight="1" x14ac:dyDescent="0.25">
      <c r="A1" s="273" t="s">
        <v>973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0.5" customHeight="1" thickBot="1" x14ac:dyDescent="0.3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</row>
    <row r="3" spans="1:15" ht="49.5" customHeight="1" x14ac:dyDescent="0.25">
      <c r="A3" s="69" t="s">
        <v>735</v>
      </c>
      <c r="B3" s="67" t="s">
        <v>276</v>
      </c>
      <c r="C3" s="67" t="s">
        <v>277</v>
      </c>
      <c r="D3" s="67" t="s">
        <v>278</v>
      </c>
      <c r="E3" s="69" t="s">
        <v>279</v>
      </c>
      <c r="F3" s="69" t="s">
        <v>280</v>
      </c>
      <c r="G3" s="87" t="s">
        <v>417</v>
      </c>
      <c r="H3" s="87" t="s">
        <v>428</v>
      </c>
      <c r="I3" s="201" t="s">
        <v>890</v>
      </c>
      <c r="J3" s="202" t="s">
        <v>891</v>
      </c>
      <c r="K3" s="203" t="s">
        <v>892</v>
      </c>
      <c r="L3" s="201" t="s">
        <v>874</v>
      </c>
      <c r="M3" s="201" t="s">
        <v>873</v>
      </c>
      <c r="N3" s="204" t="s">
        <v>872</v>
      </c>
      <c r="O3" s="205" t="s">
        <v>871</v>
      </c>
    </row>
    <row r="4" spans="1:15" ht="15.75" x14ac:dyDescent="0.25">
      <c r="A4" s="17"/>
      <c r="B4" s="268" t="s">
        <v>855</v>
      </c>
      <c r="C4" s="269"/>
      <c r="D4" s="269"/>
      <c r="E4" s="269"/>
      <c r="F4" s="269"/>
      <c r="G4" s="269"/>
      <c r="H4" s="269"/>
      <c r="I4" s="17"/>
      <c r="J4" s="98"/>
      <c r="K4" s="17"/>
      <c r="L4" s="17"/>
      <c r="M4" s="17"/>
      <c r="N4" s="17"/>
      <c r="O4" s="17"/>
    </row>
    <row r="5" spans="1:15" x14ac:dyDescent="0.25">
      <c r="A5" s="31" t="s">
        <v>736</v>
      </c>
      <c r="B5" s="98">
        <v>1</v>
      </c>
      <c r="C5" s="98" t="s">
        <v>429</v>
      </c>
      <c r="D5" s="98" t="s">
        <v>381</v>
      </c>
      <c r="E5" s="98">
        <v>1.67</v>
      </c>
      <c r="F5" s="98">
        <v>5.01</v>
      </c>
      <c r="G5" s="98" t="s">
        <v>448</v>
      </c>
      <c r="H5" s="98" t="s">
        <v>286</v>
      </c>
      <c r="I5" s="31">
        <v>132</v>
      </c>
      <c r="J5" s="119">
        <f>I5*E5</f>
        <v>220.44</v>
      </c>
      <c r="K5" s="106">
        <v>3</v>
      </c>
      <c r="L5" s="106">
        <f>J5*K5</f>
        <v>661.31999999999994</v>
      </c>
      <c r="M5" s="106">
        <f>24*30*K5</f>
        <v>2160</v>
      </c>
      <c r="N5" s="195">
        <v>0</v>
      </c>
      <c r="O5" s="108">
        <f t="shared" ref="O5:O22" si="0">L5*(M5-N5)/M5</f>
        <v>661.31999999999994</v>
      </c>
    </row>
    <row r="6" spans="1:15" x14ac:dyDescent="0.25">
      <c r="A6" s="31" t="s">
        <v>737</v>
      </c>
      <c r="B6" s="98">
        <v>2</v>
      </c>
      <c r="C6" s="98" t="s">
        <v>847</v>
      </c>
      <c r="D6" s="98" t="s">
        <v>281</v>
      </c>
      <c r="E6" s="98">
        <v>97</v>
      </c>
      <c r="F6" s="98">
        <v>194</v>
      </c>
      <c r="G6" s="98" t="s">
        <v>448</v>
      </c>
      <c r="H6" s="98" t="s">
        <v>286</v>
      </c>
      <c r="I6" s="31">
        <v>132</v>
      </c>
      <c r="J6" s="119">
        <f t="shared" ref="J6:J22" si="1">I6*E6</f>
        <v>12804</v>
      </c>
      <c r="K6" s="106">
        <v>2</v>
      </c>
      <c r="L6" s="194">
        <f t="shared" ref="L6:L19" si="2">J6*K6</f>
        <v>25608</v>
      </c>
      <c r="M6" s="235">
        <f t="shared" ref="M6:M22" si="3">24*30*K6</f>
        <v>1440</v>
      </c>
      <c r="N6" s="195">
        <v>0</v>
      </c>
      <c r="O6" s="108">
        <f t="shared" si="0"/>
        <v>25608</v>
      </c>
    </row>
    <row r="7" spans="1:15" x14ac:dyDescent="0.25">
      <c r="A7" s="31" t="s">
        <v>849</v>
      </c>
      <c r="B7" s="71">
        <v>3</v>
      </c>
      <c r="C7" s="98" t="s">
        <v>848</v>
      </c>
      <c r="D7" s="98" t="s">
        <v>281</v>
      </c>
      <c r="E7" s="98">
        <v>58</v>
      </c>
      <c r="F7" s="98">
        <v>116</v>
      </c>
      <c r="G7" s="98" t="s">
        <v>448</v>
      </c>
      <c r="H7" s="98" t="s">
        <v>286</v>
      </c>
      <c r="I7" s="31">
        <v>132</v>
      </c>
      <c r="J7" s="119">
        <f t="shared" si="1"/>
        <v>7656</v>
      </c>
      <c r="K7" s="106">
        <v>2</v>
      </c>
      <c r="L7" s="194">
        <f t="shared" si="2"/>
        <v>15312</v>
      </c>
      <c r="M7" s="235">
        <f t="shared" si="3"/>
        <v>1440</v>
      </c>
      <c r="N7" s="195">
        <v>0</v>
      </c>
      <c r="O7" s="108">
        <f t="shared" si="0"/>
        <v>15312</v>
      </c>
    </row>
    <row r="8" spans="1:15" x14ac:dyDescent="0.25">
      <c r="A8" s="68" t="s">
        <v>738</v>
      </c>
      <c r="B8" s="71">
        <v>4</v>
      </c>
      <c r="C8" s="71" t="s">
        <v>431</v>
      </c>
      <c r="D8" s="71" t="s">
        <v>281</v>
      </c>
      <c r="E8" s="71">
        <v>40</v>
      </c>
      <c r="F8" s="71">
        <v>80</v>
      </c>
      <c r="G8" s="71" t="s">
        <v>448</v>
      </c>
      <c r="H8" s="71" t="s">
        <v>286</v>
      </c>
      <c r="I8" s="31">
        <v>132</v>
      </c>
      <c r="J8" s="119">
        <f t="shared" si="1"/>
        <v>5280</v>
      </c>
      <c r="K8" s="106">
        <v>2</v>
      </c>
      <c r="L8" s="194">
        <f t="shared" si="2"/>
        <v>10560</v>
      </c>
      <c r="M8" s="235">
        <f t="shared" si="3"/>
        <v>1440</v>
      </c>
      <c r="N8" s="195">
        <f>VLOOKUP(A8,'[1]TL 220 S'!$A$7:$I$21,9,0)</f>
        <v>24.733333333333334</v>
      </c>
      <c r="O8" s="108">
        <f t="shared" si="0"/>
        <v>10378.622222222222</v>
      </c>
    </row>
    <row r="9" spans="1:15" x14ac:dyDescent="0.25">
      <c r="A9" s="31" t="s">
        <v>739</v>
      </c>
      <c r="B9" s="71">
        <v>5</v>
      </c>
      <c r="C9" s="71" t="s">
        <v>434</v>
      </c>
      <c r="D9" s="71" t="s">
        <v>281</v>
      </c>
      <c r="E9" s="71">
        <v>17</v>
      </c>
      <c r="F9" s="71">
        <v>34</v>
      </c>
      <c r="G9" s="71" t="s">
        <v>448</v>
      </c>
      <c r="H9" s="71" t="s">
        <v>286</v>
      </c>
      <c r="I9" s="31">
        <v>132</v>
      </c>
      <c r="J9" s="119">
        <f t="shared" si="1"/>
        <v>2244</v>
      </c>
      <c r="K9" s="106">
        <v>2</v>
      </c>
      <c r="L9" s="194">
        <f t="shared" si="2"/>
        <v>4488</v>
      </c>
      <c r="M9" s="235">
        <f t="shared" si="3"/>
        <v>1440</v>
      </c>
      <c r="N9" s="195">
        <v>0</v>
      </c>
      <c r="O9" s="108">
        <f t="shared" si="0"/>
        <v>4488</v>
      </c>
    </row>
    <row r="10" spans="1:15" x14ac:dyDescent="0.25">
      <c r="A10" s="31" t="s">
        <v>740</v>
      </c>
      <c r="B10" s="71">
        <v>6</v>
      </c>
      <c r="C10" s="71" t="s">
        <v>435</v>
      </c>
      <c r="D10" s="71" t="s">
        <v>281</v>
      </c>
      <c r="E10" s="71">
        <v>95</v>
      </c>
      <c r="F10" s="71">
        <v>190</v>
      </c>
      <c r="G10" s="71" t="s">
        <v>448</v>
      </c>
      <c r="H10" s="71" t="s">
        <v>286</v>
      </c>
      <c r="I10" s="31">
        <v>132</v>
      </c>
      <c r="J10" s="119">
        <f t="shared" si="1"/>
        <v>12540</v>
      </c>
      <c r="K10" s="106">
        <v>2</v>
      </c>
      <c r="L10" s="194">
        <f t="shared" si="2"/>
        <v>25080</v>
      </c>
      <c r="M10" s="235">
        <f t="shared" si="3"/>
        <v>1440</v>
      </c>
      <c r="N10" s="195">
        <v>0</v>
      </c>
      <c r="O10" s="108">
        <f t="shared" si="0"/>
        <v>25080</v>
      </c>
    </row>
    <row r="11" spans="1:15" x14ac:dyDescent="0.25">
      <c r="A11" s="31" t="s">
        <v>741</v>
      </c>
      <c r="B11" s="71">
        <v>7</v>
      </c>
      <c r="C11" s="71" t="s">
        <v>436</v>
      </c>
      <c r="D11" s="71" t="s">
        <v>286</v>
      </c>
      <c r="E11" s="71">
        <v>65</v>
      </c>
      <c r="F11" s="71">
        <v>65</v>
      </c>
      <c r="G11" s="71" t="s">
        <v>448</v>
      </c>
      <c r="H11" s="71" t="s">
        <v>286</v>
      </c>
      <c r="I11" s="31">
        <v>132</v>
      </c>
      <c r="J11" s="119">
        <f t="shared" si="1"/>
        <v>8580</v>
      </c>
      <c r="K11" s="106">
        <v>1</v>
      </c>
      <c r="L11" s="194">
        <f t="shared" si="2"/>
        <v>8580</v>
      </c>
      <c r="M11" s="235">
        <f t="shared" si="3"/>
        <v>720</v>
      </c>
      <c r="N11" s="195">
        <v>0</v>
      </c>
      <c r="O11" s="108">
        <f t="shared" si="0"/>
        <v>8580</v>
      </c>
    </row>
    <row r="12" spans="1:15" x14ac:dyDescent="0.25">
      <c r="A12" s="68" t="s">
        <v>742</v>
      </c>
      <c r="B12" s="71">
        <v>8</v>
      </c>
      <c r="C12" s="71" t="s">
        <v>437</v>
      </c>
      <c r="D12" s="71" t="s">
        <v>286</v>
      </c>
      <c r="E12" s="71">
        <v>71</v>
      </c>
      <c r="F12" s="71">
        <v>71</v>
      </c>
      <c r="G12" s="71" t="s">
        <v>448</v>
      </c>
      <c r="H12" s="71" t="s">
        <v>286</v>
      </c>
      <c r="I12" s="31">
        <v>132</v>
      </c>
      <c r="J12" s="119">
        <f t="shared" si="1"/>
        <v>9372</v>
      </c>
      <c r="K12" s="106">
        <v>1</v>
      </c>
      <c r="L12" s="194">
        <f t="shared" si="2"/>
        <v>9372</v>
      </c>
      <c r="M12" s="235">
        <f t="shared" si="3"/>
        <v>720</v>
      </c>
      <c r="N12" s="195">
        <f>VLOOKUP(A12,'[1]TL 220 S'!$A$7:$I$21,9,0)</f>
        <v>1.5166666666666666</v>
      </c>
      <c r="O12" s="108">
        <f t="shared" si="0"/>
        <v>9352.258055555556</v>
      </c>
    </row>
    <row r="13" spans="1:15" x14ac:dyDescent="0.25">
      <c r="A13" s="43" t="s">
        <v>743</v>
      </c>
      <c r="B13" s="71">
        <v>9</v>
      </c>
      <c r="C13" s="71" t="s">
        <v>438</v>
      </c>
      <c r="D13" s="71" t="s">
        <v>281</v>
      </c>
      <c r="E13" s="71">
        <v>0.45</v>
      </c>
      <c r="F13" s="71">
        <v>0.9</v>
      </c>
      <c r="G13" s="71" t="s">
        <v>448</v>
      </c>
      <c r="H13" s="71" t="s">
        <v>286</v>
      </c>
      <c r="I13" s="31">
        <v>132</v>
      </c>
      <c r="J13" s="119">
        <f t="shared" si="1"/>
        <v>59.4</v>
      </c>
      <c r="K13" s="106">
        <v>2</v>
      </c>
      <c r="L13" s="194">
        <f t="shared" si="2"/>
        <v>118.8</v>
      </c>
      <c r="M13" s="235">
        <f t="shared" si="3"/>
        <v>1440</v>
      </c>
      <c r="N13" s="195">
        <v>0</v>
      </c>
      <c r="O13" s="108">
        <f t="shared" si="0"/>
        <v>118.8</v>
      </c>
    </row>
    <row r="14" spans="1:15" x14ac:dyDescent="0.25">
      <c r="A14" s="43" t="s">
        <v>744</v>
      </c>
      <c r="B14" s="71">
        <v>10</v>
      </c>
      <c r="C14" s="71" t="s">
        <v>439</v>
      </c>
      <c r="D14" s="71" t="s">
        <v>286</v>
      </c>
      <c r="E14" s="71">
        <v>26</v>
      </c>
      <c r="F14" s="71">
        <v>26</v>
      </c>
      <c r="G14" s="71" t="s">
        <v>448</v>
      </c>
      <c r="H14" s="71" t="s">
        <v>286</v>
      </c>
      <c r="I14" s="31">
        <v>132</v>
      </c>
      <c r="J14" s="119">
        <f t="shared" si="1"/>
        <v>3432</v>
      </c>
      <c r="K14" s="106">
        <v>1</v>
      </c>
      <c r="L14" s="194">
        <f t="shared" si="2"/>
        <v>3432</v>
      </c>
      <c r="M14" s="235">
        <f t="shared" si="3"/>
        <v>720</v>
      </c>
      <c r="N14" s="195">
        <f>VLOOKUP(A14,'[1]TL 220 S'!$A$7:$I$21,9,0)</f>
        <v>11.933333333333334</v>
      </c>
      <c r="O14" s="108">
        <f t="shared" si="0"/>
        <v>3375.117777777778</v>
      </c>
    </row>
    <row r="15" spans="1:15" x14ac:dyDescent="0.25">
      <c r="A15" s="43" t="s">
        <v>745</v>
      </c>
      <c r="B15" s="71">
        <v>11</v>
      </c>
      <c r="C15" s="71" t="s">
        <v>440</v>
      </c>
      <c r="D15" s="71" t="s">
        <v>286</v>
      </c>
      <c r="E15" s="71">
        <v>26</v>
      </c>
      <c r="F15" s="71">
        <v>26</v>
      </c>
      <c r="G15" s="71" t="s">
        <v>448</v>
      </c>
      <c r="H15" s="71" t="s">
        <v>286</v>
      </c>
      <c r="I15" s="31">
        <v>132</v>
      </c>
      <c r="J15" s="119">
        <f t="shared" si="1"/>
        <v>3432</v>
      </c>
      <c r="K15" s="106">
        <v>1</v>
      </c>
      <c r="L15" s="194">
        <f t="shared" si="2"/>
        <v>3432</v>
      </c>
      <c r="M15" s="235">
        <f t="shared" si="3"/>
        <v>720</v>
      </c>
      <c r="N15" s="195">
        <f>VLOOKUP(A15,'[1]TL 220 S'!$A$7:$I$21,9,0)</f>
        <v>16.850000000000001</v>
      </c>
      <c r="O15" s="108">
        <f t="shared" si="0"/>
        <v>3351.6816666666664</v>
      </c>
    </row>
    <row r="16" spans="1:15" x14ac:dyDescent="0.25">
      <c r="A16" s="43" t="s">
        <v>746</v>
      </c>
      <c r="B16" s="71">
        <v>12</v>
      </c>
      <c r="C16" s="71" t="s">
        <v>441</v>
      </c>
      <c r="D16" s="71" t="s">
        <v>286</v>
      </c>
      <c r="E16" s="71">
        <v>40</v>
      </c>
      <c r="F16" s="71">
        <v>40</v>
      </c>
      <c r="G16" s="71" t="s">
        <v>448</v>
      </c>
      <c r="H16" s="71" t="s">
        <v>286</v>
      </c>
      <c r="I16" s="31">
        <v>132</v>
      </c>
      <c r="J16" s="119">
        <f t="shared" si="1"/>
        <v>5280</v>
      </c>
      <c r="K16" s="106">
        <v>1</v>
      </c>
      <c r="L16" s="194">
        <f t="shared" si="2"/>
        <v>5280</v>
      </c>
      <c r="M16" s="235">
        <f t="shared" si="3"/>
        <v>720</v>
      </c>
      <c r="N16" s="195">
        <f>VLOOKUP(A16,'[1]TL 220 S'!$A$7:$I$21,9,0)</f>
        <v>0.58333333333333337</v>
      </c>
      <c r="O16" s="108">
        <f t="shared" si="0"/>
        <v>5275.7222222222226</v>
      </c>
    </row>
    <row r="17" spans="1:18" x14ac:dyDescent="0.25">
      <c r="A17" s="43" t="s">
        <v>747</v>
      </c>
      <c r="B17" s="71">
        <v>13</v>
      </c>
      <c r="C17" s="71" t="s">
        <v>442</v>
      </c>
      <c r="D17" s="71" t="s">
        <v>286</v>
      </c>
      <c r="E17" s="71">
        <v>39</v>
      </c>
      <c r="F17" s="71">
        <v>39</v>
      </c>
      <c r="G17" s="71" t="s">
        <v>448</v>
      </c>
      <c r="H17" s="71" t="s">
        <v>286</v>
      </c>
      <c r="I17" s="31">
        <v>132</v>
      </c>
      <c r="J17" s="119">
        <f t="shared" si="1"/>
        <v>5148</v>
      </c>
      <c r="K17" s="106">
        <v>1</v>
      </c>
      <c r="L17" s="194">
        <f t="shared" si="2"/>
        <v>5148</v>
      </c>
      <c r="M17" s="235">
        <f t="shared" si="3"/>
        <v>720</v>
      </c>
      <c r="N17" s="195">
        <f>VLOOKUP(A17,'[1]TL 220 S'!$A$7:$I$21,9,0)</f>
        <v>0.58333333333333337</v>
      </c>
      <c r="O17" s="108">
        <f t="shared" si="0"/>
        <v>5143.8291666666664</v>
      </c>
    </row>
    <row r="18" spans="1:18" x14ac:dyDescent="0.25">
      <c r="A18" s="43" t="s">
        <v>748</v>
      </c>
      <c r="B18" s="98">
        <v>14</v>
      </c>
      <c r="C18" s="71" t="s">
        <v>445</v>
      </c>
      <c r="D18" s="71" t="s">
        <v>286</v>
      </c>
      <c r="E18" s="71">
        <v>73</v>
      </c>
      <c r="F18" s="71">
        <v>73</v>
      </c>
      <c r="G18" s="71" t="s">
        <v>449</v>
      </c>
      <c r="H18" s="71" t="s">
        <v>281</v>
      </c>
      <c r="I18" s="98">
        <v>515</v>
      </c>
      <c r="J18" s="119">
        <f t="shared" si="1"/>
        <v>37595</v>
      </c>
      <c r="K18" s="106">
        <v>1</v>
      </c>
      <c r="L18" s="194">
        <f t="shared" si="2"/>
        <v>37595</v>
      </c>
      <c r="M18" s="235">
        <f t="shared" si="3"/>
        <v>720</v>
      </c>
      <c r="N18" s="195">
        <v>0</v>
      </c>
      <c r="O18" s="108">
        <f t="shared" si="0"/>
        <v>37595</v>
      </c>
    </row>
    <row r="19" spans="1:18" ht="16.5" customHeight="1" x14ac:dyDescent="0.25">
      <c r="A19" s="43" t="s">
        <v>749</v>
      </c>
      <c r="B19" s="98">
        <v>15</v>
      </c>
      <c r="C19" s="72" t="s">
        <v>518</v>
      </c>
      <c r="D19" s="98" t="s">
        <v>281</v>
      </c>
      <c r="E19" s="98">
        <v>91.590999999999994</v>
      </c>
      <c r="F19" s="74">
        <v>183.18199999999999</v>
      </c>
      <c r="G19" s="71" t="s">
        <v>448</v>
      </c>
      <c r="H19" s="71" t="s">
        <v>286</v>
      </c>
      <c r="I19" s="98">
        <v>132</v>
      </c>
      <c r="J19" s="119">
        <f t="shared" si="1"/>
        <v>12090.011999999999</v>
      </c>
      <c r="K19" s="106">
        <v>2</v>
      </c>
      <c r="L19" s="193">
        <f t="shared" si="2"/>
        <v>24180.023999999998</v>
      </c>
      <c r="M19" s="235">
        <f t="shared" si="3"/>
        <v>1440</v>
      </c>
      <c r="N19" s="195">
        <v>0</v>
      </c>
      <c r="O19" s="171">
        <f t="shared" si="0"/>
        <v>24180.023999999998</v>
      </c>
    </row>
    <row r="20" spans="1:18" ht="30" customHeight="1" x14ac:dyDescent="0.25">
      <c r="A20" s="76" t="s">
        <v>750</v>
      </c>
      <c r="B20" s="98">
        <v>16</v>
      </c>
      <c r="C20" s="72" t="s">
        <v>492</v>
      </c>
      <c r="D20" s="98" t="s">
        <v>281</v>
      </c>
      <c r="E20" s="98">
        <v>4.57</v>
      </c>
      <c r="F20" s="98">
        <v>9.14</v>
      </c>
      <c r="G20" s="71" t="s">
        <v>448</v>
      </c>
      <c r="H20" s="71" t="s">
        <v>286</v>
      </c>
      <c r="I20" s="98">
        <v>132</v>
      </c>
      <c r="J20" s="119">
        <f t="shared" si="1"/>
        <v>603.24</v>
      </c>
      <c r="K20" s="154">
        <v>2</v>
      </c>
      <c r="L20" s="193">
        <f t="shared" ref="L20:L22" si="4">J20*K20</f>
        <v>1206.48</v>
      </c>
      <c r="M20" s="235">
        <f t="shared" si="3"/>
        <v>1440</v>
      </c>
      <c r="N20" s="195">
        <f>VLOOKUP(A20,'[1]TL 220 S'!$A$7:$I$21,9,0)</f>
        <v>4</v>
      </c>
      <c r="O20" s="171">
        <f t="shared" si="0"/>
        <v>1203.1286666666667</v>
      </c>
    </row>
    <row r="21" spans="1:18" ht="14.25" customHeight="1" x14ac:dyDescent="0.25">
      <c r="A21" s="43" t="s">
        <v>937</v>
      </c>
      <c r="B21" s="216">
        <v>17</v>
      </c>
      <c r="C21" s="71" t="s">
        <v>938</v>
      </c>
      <c r="D21" s="71" t="s">
        <v>286</v>
      </c>
      <c r="E21" s="71">
        <v>0.3</v>
      </c>
      <c r="F21" s="71">
        <v>0.3</v>
      </c>
      <c r="G21" s="71" t="s">
        <v>448</v>
      </c>
      <c r="H21" s="71" t="s">
        <v>286</v>
      </c>
      <c r="I21" s="206">
        <v>132</v>
      </c>
      <c r="J21" s="119">
        <f t="shared" si="1"/>
        <v>39.6</v>
      </c>
      <c r="K21" s="42">
        <v>1</v>
      </c>
      <c r="L21" s="206">
        <f t="shared" si="4"/>
        <v>39.6</v>
      </c>
      <c r="M21" s="235">
        <f t="shared" si="3"/>
        <v>720</v>
      </c>
      <c r="N21" s="195">
        <v>0</v>
      </c>
      <c r="O21" s="171">
        <f t="shared" si="0"/>
        <v>39.6</v>
      </c>
      <c r="R21">
        <v>1152.5319999999999</v>
      </c>
    </row>
    <row r="22" spans="1:18" ht="14.25" customHeight="1" x14ac:dyDescent="0.25">
      <c r="A22" s="43" t="s">
        <v>956</v>
      </c>
      <c r="B22" s="216">
        <v>18</v>
      </c>
      <c r="C22" s="216" t="s">
        <v>955</v>
      </c>
      <c r="D22" s="74" t="s">
        <v>281</v>
      </c>
      <c r="E22" s="216">
        <v>51.69</v>
      </c>
      <c r="F22" s="216">
        <f>E22*2</f>
        <v>103.38</v>
      </c>
      <c r="G22" s="216" t="s">
        <v>448</v>
      </c>
      <c r="H22" s="71" t="s">
        <v>286</v>
      </c>
      <c r="I22" s="216">
        <v>132</v>
      </c>
      <c r="J22" s="119">
        <f t="shared" si="1"/>
        <v>6823.08</v>
      </c>
      <c r="K22" s="42">
        <v>2</v>
      </c>
      <c r="L22" s="216">
        <f t="shared" si="4"/>
        <v>13646.16</v>
      </c>
      <c r="M22" s="235">
        <f t="shared" si="3"/>
        <v>1440</v>
      </c>
      <c r="N22" s="195">
        <v>0</v>
      </c>
      <c r="O22" s="171">
        <f t="shared" si="0"/>
        <v>13646.16</v>
      </c>
    </row>
    <row r="23" spans="1:18" ht="15.75" customHeight="1" x14ac:dyDescent="0.25">
      <c r="A23" s="43"/>
      <c r="B23" s="271" t="s">
        <v>895</v>
      </c>
      <c r="C23" s="271"/>
      <c r="D23" s="271"/>
      <c r="E23" s="271"/>
      <c r="F23" s="223">
        <f>SUM(F5:F22)</f>
        <v>1255.9119999999998</v>
      </c>
      <c r="G23" s="71"/>
      <c r="H23" s="71"/>
      <c r="I23" s="222"/>
      <c r="J23" s="125"/>
      <c r="K23" s="197">
        <f>SUM(K5:K22)</f>
        <v>29</v>
      </c>
      <c r="L23" s="105">
        <f>SUM(L5:L22)</f>
        <v>193739.38400000002</v>
      </c>
      <c r="M23" s="105">
        <f>SUM(M5:M22)</f>
        <v>20880</v>
      </c>
      <c r="N23" s="224">
        <f>SUM(N5:N22)</f>
        <v>60.20000000000001</v>
      </c>
      <c r="O23" s="104">
        <f>SUM(O5:O22)</f>
        <v>193389.26377777779</v>
      </c>
      <c r="R23">
        <v>110.36</v>
      </c>
    </row>
    <row r="24" spans="1:18" ht="20.25" customHeight="1" x14ac:dyDescent="0.25">
      <c r="A24" s="17"/>
      <c r="B24" s="17"/>
      <c r="C24" s="272" t="s">
        <v>957</v>
      </c>
      <c r="D24" s="272"/>
      <c r="E24" s="272"/>
      <c r="F24" s="272"/>
      <c r="G24" s="272"/>
      <c r="H24" s="272"/>
      <c r="I24" s="272"/>
      <c r="J24" s="281" t="s">
        <v>893</v>
      </c>
      <c r="K24" s="285"/>
      <c r="L24" s="282"/>
      <c r="M24" s="288">
        <f>O23/L23</f>
        <v>0.99819282886631744</v>
      </c>
      <c r="N24" s="288"/>
      <c r="O24" s="105"/>
    </row>
    <row r="25" spans="1:18" ht="20.25" customHeight="1" x14ac:dyDescent="0.25">
      <c r="A25" s="198" t="s">
        <v>850</v>
      </c>
      <c r="B25" s="71"/>
      <c r="C25" s="99" t="s">
        <v>818</v>
      </c>
      <c r="D25" s="99" t="s">
        <v>281</v>
      </c>
      <c r="E25" s="99">
        <v>55.18</v>
      </c>
      <c r="F25" s="99">
        <v>110.36</v>
      </c>
      <c r="G25" s="99" t="s">
        <v>774</v>
      </c>
      <c r="H25" s="279" t="s">
        <v>820</v>
      </c>
      <c r="I25" s="280"/>
      <c r="J25" s="17"/>
      <c r="K25" s="17"/>
      <c r="L25" s="17"/>
      <c r="M25" s="17"/>
      <c r="N25" s="17"/>
      <c r="O25" s="17"/>
      <c r="P25" s="94"/>
    </row>
    <row r="26" spans="1:18" ht="16.5" customHeight="1" x14ac:dyDescent="0.25">
      <c r="A26" s="219"/>
      <c r="B26" s="150"/>
      <c r="C26" s="213" t="s">
        <v>954</v>
      </c>
      <c r="D26" s="213" t="s">
        <v>281</v>
      </c>
      <c r="E26" s="214">
        <v>60</v>
      </c>
      <c r="F26" s="214">
        <f t="shared" ref="F26" si="5">E26*2</f>
        <v>120</v>
      </c>
      <c r="G26" s="213" t="s">
        <v>448</v>
      </c>
      <c r="H26" s="286" t="s">
        <v>896</v>
      </c>
      <c r="I26" s="287"/>
      <c r="J26" s="220"/>
      <c r="K26" s="105"/>
      <c r="L26" s="104"/>
      <c r="M26" s="17"/>
      <c r="N26" s="221"/>
      <c r="O26" s="104"/>
      <c r="P26" s="94"/>
    </row>
    <row r="27" spans="1:18" ht="15.75" thickBot="1" x14ac:dyDescent="0.3">
      <c r="A27" s="128"/>
      <c r="B27" s="103"/>
      <c r="C27" s="89"/>
      <c r="D27" s="89"/>
      <c r="E27" s="89"/>
      <c r="F27" s="89"/>
      <c r="G27" s="89"/>
      <c r="H27" s="124"/>
      <c r="I27" s="29"/>
      <c r="J27" s="29"/>
      <c r="K27" s="29"/>
      <c r="L27" s="29"/>
      <c r="M27" s="29"/>
      <c r="N27" s="29"/>
      <c r="O27" s="29"/>
      <c r="P27" s="94"/>
    </row>
    <row r="28" spans="1:18" ht="21.75" customHeight="1" thickBot="1" x14ac:dyDescent="0.3">
      <c r="A28" s="131"/>
      <c r="B28" s="270" t="s">
        <v>856</v>
      </c>
      <c r="C28" s="270"/>
      <c r="D28" s="270"/>
      <c r="E28" s="270"/>
      <c r="F28" s="270"/>
      <c r="G28" s="270"/>
      <c r="H28" s="270"/>
      <c r="I28" s="132"/>
      <c r="J28" s="132"/>
      <c r="K28" s="132"/>
      <c r="L28" s="132"/>
      <c r="M28" s="132"/>
      <c r="N28" s="132"/>
      <c r="O28" s="133"/>
    </row>
    <row r="29" spans="1:18" ht="51" x14ac:dyDescent="0.25">
      <c r="A29" s="8" t="s">
        <v>735</v>
      </c>
      <c r="B29" s="67" t="s">
        <v>276</v>
      </c>
      <c r="C29" s="67" t="s">
        <v>277</v>
      </c>
      <c r="D29" s="67" t="s">
        <v>278</v>
      </c>
      <c r="E29" s="69" t="s">
        <v>279</v>
      </c>
      <c r="F29" s="69" t="s">
        <v>280</v>
      </c>
      <c r="G29" s="87" t="s">
        <v>417</v>
      </c>
      <c r="H29" s="87" t="s">
        <v>428</v>
      </c>
      <c r="I29" s="115" t="s">
        <v>890</v>
      </c>
      <c r="J29" s="116" t="s">
        <v>891</v>
      </c>
      <c r="K29" s="117" t="s">
        <v>892</v>
      </c>
      <c r="L29" s="115" t="s">
        <v>874</v>
      </c>
      <c r="M29" s="115" t="s">
        <v>873</v>
      </c>
      <c r="N29" s="179" t="s">
        <v>872</v>
      </c>
      <c r="O29" s="118" t="s">
        <v>871</v>
      </c>
    </row>
    <row r="30" spans="1:18" x14ac:dyDescent="0.25">
      <c r="A30" s="129" t="s">
        <v>751</v>
      </c>
      <c r="B30" s="129">
        <v>1</v>
      </c>
      <c r="C30" s="129" t="s">
        <v>501</v>
      </c>
      <c r="D30" s="130" t="s">
        <v>286</v>
      </c>
      <c r="E30" s="129">
        <v>15</v>
      </c>
      <c r="F30" s="129">
        <v>15</v>
      </c>
      <c r="G30" s="129" t="s">
        <v>448</v>
      </c>
      <c r="H30" s="129" t="s">
        <v>286</v>
      </c>
      <c r="I30" s="17">
        <v>132</v>
      </c>
      <c r="J30" s="119">
        <f t="shared" ref="J30:J51" si="6">I30*E30</f>
        <v>1980</v>
      </c>
      <c r="K30" s="17">
        <v>1</v>
      </c>
      <c r="L30" s="17">
        <f t="shared" ref="L30:L51" si="7">J30*K30</f>
        <v>1980</v>
      </c>
      <c r="M30" s="176">
        <f>24*30*K30</f>
        <v>720</v>
      </c>
      <c r="N30" s="195">
        <v>0</v>
      </c>
      <c r="O30" s="108">
        <f>L30*(M30-N30)/M30</f>
        <v>1980</v>
      </c>
      <c r="R30" s="93"/>
    </row>
    <row r="31" spans="1:18" x14ac:dyDescent="0.25">
      <c r="A31" s="98" t="s">
        <v>763</v>
      </c>
      <c r="B31" s="98">
        <v>2</v>
      </c>
      <c r="C31" s="71" t="s">
        <v>502</v>
      </c>
      <c r="D31" s="71" t="s">
        <v>286</v>
      </c>
      <c r="E31" s="98">
        <v>60</v>
      </c>
      <c r="F31" s="98">
        <v>60</v>
      </c>
      <c r="G31" s="98" t="s">
        <v>448</v>
      </c>
      <c r="H31" s="98" t="s">
        <v>286</v>
      </c>
      <c r="I31" s="17">
        <v>132</v>
      </c>
      <c r="J31" s="119">
        <f t="shared" si="6"/>
        <v>7920</v>
      </c>
      <c r="K31" s="17">
        <v>1</v>
      </c>
      <c r="L31" s="17">
        <f t="shared" si="7"/>
        <v>7920</v>
      </c>
      <c r="M31" s="235">
        <f t="shared" ref="M31:M52" si="8">24*30*K31</f>
        <v>720</v>
      </c>
      <c r="N31" s="195">
        <v>0</v>
      </c>
      <c r="O31" s="108">
        <f t="shared" ref="O31:O51" si="9">L31*(M31-N31)/M31</f>
        <v>7920</v>
      </c>
      <c r="P31" s="94"/>
      <c r="R31" s="93"/>
    </row>
    <row r="32" spans="1:18" x14ac:dyDescent="0.25">
      <c r="A32" s="98" t="s">
        <v>764</v>
      </c>
      <c r="B32" s="98">
        <v>3</v>
      </c>
      <c r="C32" s="98" t="s">
        <v>432</v>
      </c>
      <c r="D32" s="71" t="s">
        <v>286</v>
      </c>
      <c r="E32" s="98">
        <v>75</v>
      </c>
      <c r="F32" s="98">
        <v>75</v>
      </c>
      <c r="G32" s="98" t="s">
        <v>448</v>
      </c>
      <c r="H32" s="98" t="s">
        <v>286</v>
      </c>
      <c r="I32" s="17">
        <v>132</v>
      </c>
      <c r="J32" s="119">
        <f t="shared" si="6"/>
        <v>9900</v>
      </c>
      <c r="K32" s="17">
        <v>1</v>
      </c>
      <c r="L32" s="17">
        <f t="shared" si="7"/>
        <v>9900</v>
      </c>
      <c r="M32" s="235">
        <f t="shared" si="8"/>
        <v>720</v>
      </c>
      <c r="N32" s="195">
        <f>VLOOKUP(A32,'[1]TL 220 N'!$A$5:$I$27,9,0)</f>
        <v>6.8166666666666664</v>
      </c>
      <c r="O32" s="108">
        <f t="shared" si="9"/>
        <v>9806.2708333333321</v>
      </c>
      <c r="P32" s="94"/>
      <c r="R32" s="93"/>
    </row>
    <row r="33" spans="1:18" ht="30" x14ac:dyDescent="0.25">
      <c r="A33" s="98" t="s">
        <v>753</v>
      </c>
      <c r="B33" s="98">
        <v>4</v>
      </c>
      <c r="C33" s="92" t="s">
        <v>512</v>
      </c>
      <c r="D33" s="91" t="s">
        <v>281</v>
      </c>
      <c r="E33" s="91">
        <v>82.5</v>
      </c>
      <c r="F33" s="91">
        <v>165</v>
      </c>
      <c r="G33" s="165" t="s">
        <v>448</v>
      </c>
      <c r="H33" s="165" t="s">
        <v>286</v>
      </c>
      <c r="I33" s="170">
        <v>132</v>
      </c>
      <c r="J33" s="119">
        <f t="shared" si="6"/>
        <v>10890</v>
      </c>
      <c r="K33" s="170">
        <v>2</v>
      </c>
      <c r="L33" s="17">
        <f t="shared" si="7"/>
        <v>21780</v>
      </c>
      <c r="M33" s="235">
        <f t="shared" si="8"/>
        <v>1440</v>
      </c>
      <c r="N33" s="195">
        <f>VLOOKUP(A33,'[1]TL 220 N'!$A$5:$I$27,9,0)</f>
        <v>5.666666666666667</v>
      </c>
      <c r="O33" s="171">
        <f t="shared" si="9"/>
        <v>21694.291666666668</v>
      </c>
    </row>
    <row r="34" spans="1:18" ht="30" x14ac:dyDescent="0.25">
      <c r="A34" s="98" t="s">
        <v>765</v>
      </c>
      <c r="B34" s="98">
        <v>5</v>
      </c>
      <c r="C34" s="92" t="s">
        <v>511</v>
      </c>
      <c r="D34" s="91" t="s">
        <v>281</v>
      </c>
      <c r="E34" s="91">
        <v>55</v>
      </c>
      <c r="F34" s="91">
        <v>110</v>
      </c>
      <c r="G34" s="98" t="s">
        <v>448</v>
      </c>
      <c r="H34" s="98" t="s">
        <v>286</v>
      </c>
      <c r="I34" s="170">
        <v>132</v>
      </c>
      <c r="J34" s="119">
        <f t="shared" si="6"/>
        <v>7260</v>
      </c>
      <c r="K34" s="170">
        <v>2</v>
      </c>
      <c r="L34" s="17">
        <f t="shared" si="7"/>
        <v>14520</v>
      </c>
      <c r="M34" s="235">
        <f t="shared" si="8"/>
        <v>1440</v>
      </c>
      <c r="N34" s="195">
        <f>VLOOKUP(A34,'[1]TL 220 N'!$A$5:$I$27,9,0)</f>
        <v>21.4</v>
      </c>
      <c r="O34" s="171">
        <f t="shared" si="9"/>
        <v>14304.216666666667</v>
      </c>
      <c r="P34" s="93"/>
      <c r="R34" s="93"/>
    </row>
    <row r="35" spans="1:18" x14ac:dyDescent="0.25">
      <c r="A35" s="98" t="s">
        <v>754</v>
      </c>
      <c r="B35" s="98">
        <v>6</v>
      </c>
      <c r="C35" s="98" t="s">
        <v>489</v>
      </c>
      <c r="D35" s="98" t="s">
        <v>281</v>
      </c>
      <c r="E35" s="98">
        <v>101.35</v>
      </c>
      <c r="F35" s="98">
        <v>202.7</v>
      </c>
      <c r="G35" s="98" t="s">
        <v>448</v>
      </c>
      <c r="H35" s="98" t="s">
        <v>286</v>
      </c>
      <c r="I35" s="17">
        <v>132</v>
      </c>
      <c r="J35" s="119">
        <f t="shared" si="6"/>
        <v>13378.199999999999</v>
      </c>
      <c r="K35" s="17">
        <v>2</v>
      </c>
      <c r="L35" s="17">
        <f t="shared" si="7"/>
        <v>26756.399999999998</v>
      </c>
      <c r="M35" s="235">
        <f t="shared" si="8"/>
        <v>1440</v>
      </c>
      <c r="N35" s="195">
        <f>VLOOKUP(A35,'[1]TL 220 N'!$A$5:$I$27,9,0)</f>
        <v>6.05</v>
      </c>
      <c r="O35" s="108">
        <f t="shared" si="9"/>
        <v>26643.985958333335</v>
      </c>
      <c r="P35" s="94"/>
      <c r="R35" s="93"/>
    </row>
    <row r="36" spans="1:18" x14ac:dyDescent="0.25">
      <c r="A36" s="98" t="s">
        <v>755</v>
      </c>
      <c r="B36" s="98">
        <v>7</v>
      </c>
      <c r="C36" s="71" t="s">
        <v>533</v>
      </c>
      <c r="D36" s="98" t="s">
        <v>281</v>
      </c>
      <c r="E36" s="98">
        <v>37.799999999999997</v>
      </c>
      <c r="F36" s="98">
        <v>75.599999999999994</v>
      </c>
      <c r="G36" s="98" t="s">
        <v>448</v>
      </c>
      <c r="H36" s="98" t="s">
        <v>286</v>
      </c>
      <c r="I36" s="17">
        <v>132</v>
      </c>
      <c r="J36" s="119">
        <f t="shared" si="6"/>
        <v>4989.5999999999995</v>
      </c>
      <c r="K36" s="17">
        <v>2</v>
      </c>
      <c r="L36" s="17">
        <f t="shared" si="7"/>
        <v>9979.1999999999989</v>
      </c>
      <c r="M36" s="235">
        <f t="shared" si="8"/>
        <v>1440</v>
      </c>
      <c r="N36" s="195">
        <v>0</v>
      </c>
      <c r="O36" s="108">
        <f t="shared" si="9"/>
        <v>9979.1999999999989</v>
      </c>
      <c r="P36" s="93"/>
      <c r="R36" s="93"/>
    </row>
    <row r="37" spans="1:18" x14ac:dyDescent="0.25">
      <c r="A37" s="98" t="s">
        <v>756</v>
      </c>
      <c r="B37" s="98">
        <v>8</v>
      </c>
      <c r="C37" s="71" t="s">
        <v>535</v>
      </c>
      <c r="D37" s="71" t="s">
        <v>286</v>
      </c>
      <c r="E37" s="98">
        <v>88.731999999999999</v>
      </c>
      <c r="F37" s="98">
        <v>88.731999999999999</v>
      </c>
      <c r="G37" s="98" t="s">
        <v>448</v>
      </c>
      <c r="H37" s="98" t="s">
        <v>286</v>
      </c>
      <c r="I37" s="17">
        <v>132</v>
      </c>
      <c r="J37" s="119">
        <f t="shared" si="6"/>
        <v>11712.624</v>
      </c>
      <c r="K37" s="17">
        <v>1</v>
      </c>
      <c r="L37" s="17">
        <f t="shared" si="7"/>
        <v>11712.624</v>
      </c>
      <c r="M37" s="235">
        <f t="shared" si="8"/>
        <v>720</v>
      </c>
      <c r="N37" s="195">
        <f>VLOOKUP(A37,'[1]TL 220 N'!$A$5:$I$27,9,0)</f>
        <v>18.316666666666666</v>
      </c>
      <c r="O37" s="108">
        <f t="shared" si="9"/>
        <v>11414.657014444443</v>
      </c>
      <c r="P37" s="94"/>
      <c r="R37" s="93"/>
    </row>
    <row r="38" spans="1:18" x14ac:dyDescent="0.25">
      <c r="A38" s="98" t="s">
        <v>757</v>
      </c>
      <c r="B38" s="98">
        <v>9</v>
      </c>
      <c r="C38" s="71" t="s">
        <v>536</v>
      </c>
      <c r="D38" s="71" t="s">
        <v>286</v>
      </c>
      <c r="E38" s="98">
        <v>84.031999999999996</v>
      </c>
      <c r="F38" s="98">
        <v>84.031999999999996</v>
      </c>
      <c r="G38" s="98" t="s">
        <v>448</v>
      </c>
      <c r="H38" s="98" t="s">
        <v>286</v>
      </c>
      <c r="I38" s="17">
        <v>132</v>
      </c>
      <c r="J38" s="119">
        <f t="shared" si="6"/>
        <v>11092.224</v>
      </c>
      <c r="K38" s="17">
        <v>1</v>
      </c>
      <c r="L38" s="17">
        <f t="shared" si="7"/>
        <v>11092.224</v>
      </c>
      <c r="M38" s="235">
        <f t="shared" si="8"/>
        <v>720</v>
      </c>
      <c r="N38" s="195">
        <f>VLOOKUP(A38,'[1]TL 220 N'!$A$5:$I$27,9,0)</f>
        <v>2.8666666666666667</v>
      </c>
      <c r="O38" s="108">
        <f t="shared" si="9"/>
        <v>11048.060515555555</v>
      </c>
      <c r="P38" s="93"/>
      <c r="R38" s="93"/>
    </row>
    <row r="39" spans="1:18" x14ac:dyDescent="0.25">
      <c r="A39" s="98" t="s">
        <v>758</v>
      </c>
      <c r="B39" s="98">
        <v>10</v>
      </c>
      <c r="C39" s="71" t="s">
        <v>534</v>
      </c>
      <c r="D39" s="71" t="s">
        <v>286</v>
      </c>
      <c r="E39" s="98">
        <v>57.868000000000002</v>
      </c>
      <c r="F39" s="98">
        <v>57.868000000000002</v>
      </c>
      <c r="G39" s="98" t="s">
        <v>448</v>
      </c>
      <c r="H39" s="98" t="s">
        <v>286</v>
      </c>
      <c r="I39" s="17">
        <v>132</v>
      </c>
      <c r="J39" s="119">
        <f t="shared" si="6"/>
        <v>7638.576</v>
      </c>
      <c r="K39" s="17">
        <v>1</v>
      </c>
      <c r="L39" s="17">
        <f t="shared" si="7"/>
        <v>7638.576</v>
      </c>
      <c r="M39" s="235">
        <f t="shared" si="8"/>
        <v>720</v>
      </c>
      <c r="N39" s="195">
        <v>0</v>
      </c>
      <c r="O39" s="108">
        <f t="shared" si="9"/>
        <v>7638.576</v>
      </c>
      <c r="P39" s="93"/>
      <c r="R39" s="93"/>
    </row>
    <row r="40" spans="1:18" x14ac:dyDescent="0.25">
      <c r="A40" s="98" t="s">
        <v>759</v>
      </c>
      <c r="B40" s="98">
        <v>11</v>
      </c>
      <c r="C40" s="71" t="s">
        <v>539</v>
      </c>
      <c r="D40" s="71" t="s">
        <v>286</v>
      </c>
      <c r="E40" s="98">
        <v>53.167999999999999</v>
      </c>
      <c r="F40" s="98">
        <v>53.167999999999999</v>
      </c>
      <c r="G40" s="98" t="s">
        <v>448</v>
      </c>
      <c r="H40" s="98" t="s">
        <v>286</v>
      </c>
      <c r="I40" s="17">
        <v>132</v>
      </c>
      <c r="J40" s="119">
        <f t="shared" si="6"/>
        <v>7018.1759999999995</v>
      </c>
      <c r="K40" s="17">
        <v>1</v>
      </c>
      <c r="L40" s="17">
        <f t="shared" si="7"/>
        <v>7018.1759999999995</v>
      </c>
      <c r="M40" s="235">
        <f t="shared" si="8"/>
        <v>720</v>
      </c>
      <c r="N40" s="195">
        <v>0</v>
      </c>
      <c r="O40" s="108">
        <f t="shared" si="9"/>
        <v>7018.1759999999995</v>
      </c>
      <c r="P40" s="93"/>
      <c r="R40" s="93"/>
    </row>
    <row r="41" spans="1:18" x14ac:dyDescent="0.25">
      <c r="A41" s="98" t="s">
        <v>752</v>
      </c>
      <c r="B41" s="98">
        <v>12</v>
      </c>
      <c r="C41" s="98" t="s">
        <v>446</v>
      </c>
      <c r="D41" s="98" t="s">
        <v>281</v>
      </c>
      <c r="E41" s="98">
        <v>100.09</v>
      </c>
      <c r="F41" s="98">
        <v>200.18</v>
      </c>
      <c r="G41" s="98" t="s">
        <v>448</v>
      </c>
      <c r="H41" s="98" t="s">
        <v>286</v>
      </c>
      <c r="I41" s="17">
        <v>132</v>
      </c>
      <c r="J41" s="119">
        <f t="shared" si="6"/>
        <v>13211.880000000001</v>
      </c>
      <c r="K41" s="17">
        <v>2</v>
      </c>
      <c r="L41" s="17">
        <f t="shared" si="7"/>
        <v>26423.760000000002</v>
      </c>
      <c r="M41" s="235">
        <f t="shared" si="8"/>
        <v>1440</v>
      </c>
      <c r="N41" s="195">
        <f>VLOOKUP(A41,'[1]TL 220 N'!$A$5:$I$27,9,0)</f>
        <v>19.216666666666665</v>
      </c>
      <c r="O41" s="108">
        <f t="shared" si="9"/>
        <v>26071.137369444445</v>
      </c>
      <c r="P41" s="94"/>
      <c r="R41" s="93"/>
    </row>
    <row r="42" spans="1:18" x14ac:dyDescent="0.25">
      <c r="A42" s="98" t="s">
        <v>760</v>
      </c>
      <c r="B42" s="98">
        <v>13</v>
      </c>
      <c r="C42" s="98" t="s">
        <v>447</v>
      </c>
      <c r="D42" s="98" t="s">
        <v>281</v>
      </c>
      <c r="E42" s="98">
        <v>51</v>
      </c>
      <c r="F42" s="98">
        <v>102</v>
      </c>
      <c r="G42" s="98" t="s">
        <v>448</v>
      </c>
      <c r="H42" s="98" t="s">
        <v>286</v>
      </c>
      <c r="I42" s="17">
        <v>132</v>
      </c>
      <c r="J42" s="119">
        <f t="shared" si="6"/>
        <v>6732</v>
      </c>
      <c r="K42" s="17">
        <v>2</v>
      </c>
      <c r="L42" s="17">
        <f t="shared" si="7"/>
        <v>13464</v>
      </c>
      <c r="M42" s="235">
        <f t="shared" si="8"/>
        <v>1440</v>
      </c>
      <c r="N42" s="195">
        <f>VLOOKUP(A42,'[1]TL 220 N'!$A$5:$I$27,9,0)</f>
        <v>21.333333333333332</v>
      </c>
      <c r="O42" s="108">
        <f t="shared" si="9"/>
        <v>13264.533333333333</v>
      </c>
      <c r="P42" s="225"/>
      <c r="R42" s="93"/>
    </row>
    <row r="43" spans="1:18" x14ac:dyDescent="0.25">
      <c r="A43" s="98" t="s">
        <v>762</v>
      </c>
      <c r="B43" s="98">
        <v>14</v>
      </c>
      <c r="C43" s="98" t="s">
        <v>517</v>
      </c>
      <c r="D43" s="98" t="s">
        <v>281</v>
      </c>
      <c r="E43" s="98">
        <v>4.2359999999999998</v>
      </c>
      <c r="F43" s="98">
        <v>8.4719999999999995</v>
      </c>
      <c r="G43" s="98" t="s">
        <v>514</v>
      </c>
      <c r="H43" s="98" t="s">
        <v>519</v>
      </c>
      <c r="I43" s="17">
        <v>132</v>
      </c>
      <c r="J43" s="119">
        <f t="shared" si="6"/>
        <v>559.15199999999993</v>
      </c>
      <c r="K43" s="17">
        <v>2</v>
      </c>
      <c r="L43" s="17">
        <f t="shared" si="7"/>
        <v>1118.3039999999999</v>
      </c>
      <c r="M43" s="235">
        <f t="shared" si="8"/>
        <v>1440</v>
      </c>
      <c r="N43" s="195">
        <v>0</v>
      </c>
      <c r="O43" s="108">
        <f t="shared" si="9"/>
        <v>1118.3039999999999</v>
      </c>
      <c r="P43" s="226"/>
    </row>
    <row r="44" spans="1:18" x14ac:dyDescent="0.25">
      <c r="A44" s="98" t="s">
        <v>761</v>
      </c>
      <c r="B44" s="98">
        <v>15</v>
      </c>
      <c r="C44" s="98" t="s">
        <v>460</v>
      </c>
      <c r="D44" s="98" t="s">
        <v>281</v>
      </c>
      <c r="E44" s="98">
        <v>24</v>
      </c>
      <c r="F44" s="98">
        <v>48</v>
      </c>
      <c r="G44" s="98" t="s">
        <v>448</v>
      </c>
      <c r="H44" s="98" t="s">
        <v>286</v>
      </c>
      <c r="I44" s="17">
        <v>132</v>
      </c>
      <c r="J44" s="119">
        <f t="shared" si="6"/>
        <v>3168</v>
      </c>
      <c r="K44" s="17">
        <v>2</v>
      </c>
      <c r="L44" s="17">
        <f t="shared" si="7"/>
        <v>6336</v>
      </c>
      <c r="M44" s="235">
        <f t="shared" si="8"/>
        <v>1440</v>
      </c>
      <c r="N44" s="195">
        <v>0</v>
      </c>
      <c r="O44" s="108">
        <f t="shared" si="9"/>
        <v>6336</v>
      </c>
      <c r="P44" s="227"/>
      <c r="R44" s="93"/>
    </row>
    <row r="45" spans="1:18" ht="17.25" customHeight="1" x14ac:dyDescent="0.25">
      <c r="A45" s="98" t="s">
        <v>772</v>
      </c>
      <c r="B45" s="98">
        <v>16</v>
      </c>
      <c r="C45" s="98" t="s">
        <v>771</v>
      </c>
      <c r="D45" s="98" t="s">
        <v>286</v>
      </c>
      <c r="E45" s="98">
        <v>48</v>
      </c>
      <c r="F45" s="98">
        <v>48</v>
      </c>
      <c r="G45" s="98" t="s">
        <v>448</v>
      </c>
      <c r="H45" s="98" t="s">
        <v>286</v>
      </c>
      <c r="I45" s="17">
        <v>132</v>
      </c>
      <c r="J45" s="119">
        <f t="shared" si="6"/>
        <v>6336</v>
      </c>
      <c r="K45" s="17">
        <v>1</v>
      </c>
      <c r="L45" s="17">
        <f t="shared" si="7"/>
        <v>6336</v>
      </c>
      <c r="M45" s="235">
        <f t="shared" si="8"/>
        <v>720</v>
      </c>
      <c r="N45" s="195">
        <v>0</v>
      </c>
      <c r="O45" s="108">
        <f t="shared" si="9"/>
        <v>6336</v>
      </c>
      <c r="Q45" s="93"/>
      <c r="R45" s="93"/>
    </row>
    <row r="46" spans="1:18" x14ac:dyDescent="0.25">
      <c r="A46" s="76" t="s">
        <v>836</v>
      </c>
      <c r="B46" s="76">
        <v>17</v>
      </c>
      <c r="C46" s="31" t="s">
        <v>840</v>
      </c>
      <c r="D46" s="98" t="s">
        <v>281</v>
      </c>
      <c r="E46" s="31">
        <v>109</v>
      </c>
      <c r="F46" s="98">
        <f>E46*2</f>
        <v>218</v>
      </c>
      <c r="G46" s="98" t="s">
        <v>448</v>
      </c>
      <c r="H46" s="98" t="s">
        <v>286</v>
      </c>
      <c r="I46" s="17">
        <v>132</v>
      </c>
      <c r="J46" s="119">
        <f t="shared" si="6"/>
        <v>14388</v>
      </c>
      <c r="K46" s="17">
        <v>2</v>
      </c>
      <c r="L46" s="17">
        <f t="shared" si="7"/>
        <v>28776</v>
      </c>
      <c r="M46" s="235">
        <f t="shared" si="8"/>
        <v>1440</v>
      </c>
      <c r="N46" s="195">
        <f>VLOOKUP(A46,'[1]TL 220 N'!$A$5:$I$27,9,0)</f>
        <v>10.050000000000001</v>
      </c>
      <c r="O46" s="108">
        <f t="shared" si="9"/>
        <v>28575.167500000003</v>
      </c>
    </row>
    <row r="47" spans="1:18" x14ac:dyDescent="0.25">
      <c r="A47" s="76" t="s">
        <v>944</v>
      </c>
      <c r="B47" s="76">
        <v>18</v>
      </c>
      <c r="C47" s="210" t="s">
        <v>943</v>
      </c>
      <c r="D47" s="209" t="s">
        <v>281</v>
      </c>
      <c r="E47" s="210">
        <v>88.8</v>
      </c>
      <c r="F47" s="209">
        <f>E47*2</f>
        <v>177.6</v>
      </c>
      <c r="G47" s="209" t="s">
        <v>448</v>
      </c>
      <c r="H47" s="209" t="s">
        <v>286</v>
      </c>
      <c r="I47" s="17">
        <v>132</v>
      </c>
      <c r="J47" s="119">
        <f t="shared" si="6"/>
        <v>11721.6</v>
      </c>
      <c r="K47" s="17">
        <v>2</v>
      </c>
      <c r="L47" s="17">
        <f t="shared" si="7"/>
        <v>23443.200000000001</v>
      </c>
      <c r="M47" s="235">
        <f t="shared" si="8"/>
        <v>1440</v>
      </c>
      <c r="N47" s="195">
        <f>VLOOKUP(A47,'[1]TL 220 N'!$A$5:$I$27,9,0)</f>
        <v>19.399999999999999</v>
      </c>
      <c r="O47" s="108">
        <f t="shared" si="9"/>
        <v>23127.367999999999</v>
      </c>
    </row>
    <row r="48" spans="1:18" x14ac:dyDescent="0.25">
      <c r="A48" s="76" t="s">
        <v>953</v>
      </c>
      <c r="B48" s="76">
        <v>19</v>
      </c>
      <c r="C48" s="217" t="s">
        <v>958</v>
      </c>
      <c r="D48" s="216" t="s">
        <v>281</v>
      </c>
      <c r="E48" s="217">
        <v>62</v>
      </c>
      <c r="F48" s="217">
        <f t="shared" ref="F48" si="10">E48*2</f>
        <v>124</v>
      </c>
      <c r="G48" s="216" t="s">
        <v>959</v>
      </c>
      <c r="H48" s="216" t="s">
        <v>286</v>
      </c>
      <c r="I48" s="17">
        <v>132</v>
      </c>
      <c r="J48" s="119">
        <f t="shared" si="6"/>
        <v>8184</v>
      </c>
      <c r="K48" s="18">
        <v>2</v>
      </c>
      <c r="L48" s="18">
        <f t="shared" si="7"/>
        <v>16368</v>
      </c>
      <c r="M48" s="235">
        <f t="shared" si="8"/>
        <v>1440</v>
      </c>
      <c r="N48" s="195">
        <v>0</v>
      </c>
      <c r="O48" s="108">
        <f t="shared" si="9"/>
        <v>16368</v>
      </c>
    </row>
    <row r="49" spans="1:17" x14ac:dyDescent="0.25">
      <c r="A49" s="76" t="s">
        <v>960</v>
      </c>
      <c r="B49" s="76">
        <v>20</v>
      </c>
      <c r="C49" s="214" t="s">
        <v>952</v>
      </c>
      <c r="D49" s="228" t="s">
        <v>281</v>
      </c>
      <c r="E49" s="214">
        <v>2.92</v>
      </c>
      <c r="F49" s="214">
        <f>E49*2</f>
        <v>5.84</v>
      </c>
      <c r="G49" s="213" t="s">
        <v>448</v>
      </c>
      <c r="H49" s="213" t="s">
        <v>286</v>
      </c>
      <c r="I49" s="17">
        <v>132</v>
      </c>
      <c r="J49" s="119">
        <f t="shared" si="6"/>
        <v>385.44</v>
      </c>
      <c r="K49" s="18">
        <v>2</v>
      </c>
      <c r="L49" s="18">
        <f t="shared" si="7"/>
        <v>770.88</v>
      </c>
      <c r="M49" s="235">
        <f t="shared" si="8"/>
        <v>1440</v>
      </c>
      <c r="N49" s="195">
        <v>0</v>
      </c>
      <c r="O49" s="108">
        <f t="shared" si="9"/>
        <v>770.88</v>
      </c>
    </row>
    <row r="50" spans="1:17" x14ac:dyDescent="0.25">
      <c r="A50" s="76" t="s">
        <v>965</v>
      </c>
      <c r="B50" s="76">
        <v>21</v>
      </c>
      <c r="C50" s="229" t="s">
        <v>964</v>
      </c>
      <c r="D50" s="228" t="s">
        <v>286</v>
      </c>
      <c r="E50" s="229">
        <v>189</v>
      </c>
      <c r="F50" s="229">
        <v>189</v>
      </c>
      <c r="G50" s="228" t="s">
        <v>448</v>
      </c>
      <c r="H50" s="228" t="s">
        <v>286</v>
      </c>
      <c r="I50" s="17">
        <v>132</v>
      </c>
      <c r="J50" s="119">
        <f t="shared" si="6"/>
        <v>24948</v>
      </c>
      <c r="K50" s="18">
        <v>1</v>
      </c>
      <c r="L50" s="18">
        <f t="shared" si="7"/>
        <v>24948</v>
      </c>
      <c r="M50" s="235">
        <f t="shared" si="8"/>
        <v>720</v>
      </c>
      <c r="N50" s="195">
        <v>0</v>
      </c>
      <c r="O50" s="108">
        <f t="shared" si="9"/>
        <v>24948</v>
      </c>
    </row>
    <row r="51" spans="1:17" x14ac:dyDescent="0.25">
      <c r="A51" s="76" t="s">
        <v>960</v>
      </c>
      <c r="B51" s="76">
        <v>22</v>
      </c>
      <c r="C51" s="235" t="s">
        <v>972</v>
      </c>
      <c r="D51" s="91" t="s">
        <v>286</v>
      </c>
      <c r="E51" s="235">
        <v>107</v>
      </c>
      <c r="F51" s="235">
        <v>107</v>
      </c>
      <c r="G51" s="233" t="s">
        <v>448</v>
      </c>
      <c r="H51" s="233" t="s">
        <v>286</v>
      </c>
      <c r="I51" s="17">
        <v>132</v>
      </c>
      <c r="J51" s="119">
        <f t="shared" si="6"/>
        <v>14124</v>
      </c>
      <c r="K51" s="18">
        <v>1</v>
      </c>
      <c r="L51" s="18">
        <f t="shared" si="7"/>
        <v>14124</v>
      </c>
      <c r="M51" s="235">
        <f t="shared" si="8"/>
        <v>720</v>
      </c>
      <c r="N51" s="195">
        <v>0</v>
      </c>
      <c r="O51" s="108">
        <f t="shared" si="9"/>
        <v>14124</v>
      </c>
    </row>
    <row r="52" spans="1:17" x14ac:dyDescent="0.25">
      <c r="A52" s="76" t="s">
        <v>977</v>
      </c>
      <c r="B52" s="76">
        <v>23</v>
      </c>
      <c r="C52" s="233" t="s">
        <v>974</v>
      </c>
      <c r="D52" s="233" t="s">
        <v>281</v>
      </c>
      <c r="E52" s="235">
        <v>140</v>
      </c>
      <c r="F52" s="235">
        <v>280</v>
      </c>
      <c r="G52" s="233" t="s">
        <v>959</v>
      </c>
      <c r="H52" s="233" t="s">
        <v>286</v>
      </c>
      <c r="I52" s="17">
        <v>132</v>
      </c>
      <c r="J52" s="119">
        <f t="shared" ref="J52" si="11">I52*E52</f>
        <v>18480</v>
      </c>
      <c r="K52" s="18">
        <v>2</v>
      </c>
      <c r="L52" s="18">
        <f t="shared" ref="L52" si="12">J52*K52</f>
        <v>36960</v>
      </c>
      <c r="M52" s="235">
        <f t="shared" si="8"/>
        <v>1440</v>
      </c>
      <c r="N52" s="195">
        <v>0</v>
      </c>
      <c r="O52" s="108">
        <f t="shared" ref="O52" si="13">L52*(M52-N52)/M52</f>
        <v>36960</v>
      </c>
    </row>
    <row r="53" spans="1:17" x14ac:dyDescent="0.25">
      <c r="A53" s="17"/>
      <c r="B53" s="271" t="s">
        <v>897</v>
      </c>
      <c r="C53" s="271"/>
      <c r="D53" s="271"/>
      <c r="E53" s="271"/>
      <c r="F53" s="70">
        <f>SUM(F30:F52)</f>
        <v>2495.192</v>
      </c>
      <c r="G53" s="289"/>
      <c r="H53" s="289"/>
      <c r="I53" s="18"/>
      <c r="J53" s="134"/>
      <c r="K53" s="135">
        <f>SUM(K30:K52)</f>
        <v>36</v>
      </c>
      <c r="L53" s="135">
        <f>SUM(L30:L52)</f>
        <v>329365.34400000004</v>
      </c>
      <c r="M53" s="135">
        <f>SUM(M30:M52)</f>
        <v>25920</v>
      </c>
      <c r="N53" s="224">
        <f>SUM(N30:N52)</f>
        <v>131.11666666666665</v>
      </c>
      <c r="O53" s="218">
        <f>SUM(O30:O52)</f>
        <v>327446.8248577778</v>
      </c>
    </row>
    <row r="54" spans="1:17" x14ac:dyDescent="0.25">
      <c r="A54" s="17"/>
      <c r="B54" s="272" t="s">
        <v>975</v>
      </c>
      <c r="C54" s="272"/>
      <c r="D54" s="272"/>
      <c r="E54" s="272"/>
      <c r="F54" s="272"/>
      <c r="G54" s="272"/>
      <c r="H54" s="272"/>
      <c r="K54" s="281" t="s">
        <v>894</v>
      </c>
      <c r="L54" s="282"/>
      <c r="M54" s="281">
        <f>O53/L53</f>
        <v>0.99417510318808089</v>
      </c>
      <c r="N54" s="282"/>
      <c r="O54" s="104"/>
    </row>
    <row r="55" spans="1:17" ht="18.75" customHeight="1" x14ac:dyDescent="0.25">
      <c r="A55" s="76" t="s">
        <v>773</v>
      </c>
      <c r="B55" s="98">
        <v>21</v>
      </c>
      <c r="C55" s="71" t="s">
        <v>928</v>
      </c>
      <c r="D55" s="98" t="s">
        <v>281</v>
      </c>
      <c r="E55" s="98">
        <v>47.8</v>
      </c>
      <c r="F55" s="98">
        <f>E55*2</f>
        <v>95.6</v>
      </c>
      <c r="G55" s="98" t="s">
        <v>448</v>
      </c>
      <c r="H55" s="286" t="s">
        <v>896</v>
      </c>
      <c r="I55" s="287"/>
      <c r="J55" s="137"/>
      <c r="K55" s="126"/>
      <c r="L55" s="127"/>
      <c r="M55" s="138"/>
      <c r="N55" s="140"/>
      <c r="O55" s="104"/>
      <c r="Q55">
        <f>F56+F55+F26+F25</f>
        <v>4077.0639999999999</v>
      </c>
    </row>
    <row r="56" spans="1:17" x14ac:dyDescent="0.25">
      <c r="A56" s="17"/>
      <c r="B56" s="271" t="s">
        <v>474</v>
      </c>
      <c r="C56" s="271"/>
      <c r="D56" s="271"/>
      <c r="E56" s="271"/>
      <c r="F56" s="66">
        <f>F53+F23</f>
        <v>3751.1039999999998</v>
      </c>
      <c r="G56" s="17"/>
      <c r="H56" s="17"/>
      <c r="I56" s="17"/>
      <c r="J56" s="136" t="s">
        <v>140</v>
      </c>
      <c r="K56" s="105">
        <f>K23+K53</f>
        <v>65</v>
      </c>
      <c r="L56" s="104">
        <f>L23+L53</f>
        <v>523104.72800000006</v>
      </c>
      <c r="M56" s="139"/>
      <c r="N56" s="139"/>
      <c r="O56" s="104">
        <f>O23+O53</f>
        <v>520836.08863555558</v>
      </c>
    </row>
    <row r="57" spans="1:17" x14ac:dyDescent="0.25">
      <c r="A57" s="17"/>
      <c r="B57" s="283" t="s">
        <v>976</v>
      </c>
      <c r="C57" s="284"/>
      <c r="D57" s="284"/>
      <c r="E57" s="284"/>
      <c r="F57" s="284"/>
      <c r="G57" s="284"/>
      <c r="H57" s="284"/>
      <c r="I57" s="17"/>
      <c r="J57" s="288" t="s">
        <v>898</v>
      </c>
      <c r="K57" s="288"/>
      <c r="L57" s="288"/>
      <c r="M57" s="281">
        <f>O56/L56</f>
        <v>0.99566312586560202</v>
      </c>
      <c r="N57" s="282"/>
      <c r="O57" s="17"/>
    </row>
    <row r="58" spans="1:17" x14ac:dyDescent="0.25">
      <c r="B58" s="95"/>
      <c r="C58" s="96"/>
      <c r="D58" s="96"/>
      <c r="E58" s="96"/>
      <c r="F58" s="96"/>
      <c r="G58" s="96"/>
      <c r="H58" s="96"/>
      <c r="J58" s="29"/>
    </row>
    <row r="59" spans="1:17" x14ac:dyDescent="0.25">
      <c r="J59" s="29"/>
    </row>
    <row r="60" spans="1:17" x14ac:dyDescent="0.25">
      <c r="J60" s="29"/>
    </row>
    <row r="61" spans="1:17" x14ac:dyDescent="0.25">
      <c r="J61" s="29"/>
    </row>
    <row r="62" spans="1:17" x14ac:dyDescent="0.25">
      <c r="J62" s="29"/>
    </row>
  </sheetData>
  <autoFilter ref="A3:H3" xr:uid="{00000000-0009-0000-0000-000005000000}"/>
  <mergeCells count="19">
    <mergeCell ref="B56:E56"/>
    <mergeCell ref="M54:N54"/>
    <mergeCell ref="M57:N57"/>
    <mergeCell ref="B57:H57"/>
    <mergeCell ref="J24:L24"/>
    <mergeCell ref="H55:I55"/>
    <mergeCell ref="K54:L54"/>
    <mergeCell ref="J57:L57"/>
    <mergeCell ref="M24:N24"/>
    <mergeCell ref="B53:E53"/>
    <mergeCell ref="G53:H53"/>
    <mergeCell ref="B54:H54"/>
    <mergeCell ref="H26:I26"/>
    <mergeCell ref="B4:H4"/>
    <mergeCell ref="B28:H28"/>
    <mergeCell ref="B23:E23"/>
    <mergeCell ref="C24:I24"/>
    <mergeCell ref="A1:O2"/>
    <mergeCell ref="H25:I25"/>
  </mergeCells>
  <conditionalFormatting sqref="A25:A27 A5:A23">
    <cfRule type="duplicateValues" dxfId="23" priority="6"/>
  </conditionalFormatting>
  <conditionalFormatting sqref="A21:A22">
    <cfRule type="duplicateValues" dxfId="22" priority="3"/>
  </conditionalFormatting>
  <conditionalFormatting sqref="A22">
    <cfRule type="duplicateValues" dxfId="21" priority="1"/>
  </conditionalFormatting>
  <pageMargins left="0.3" right="0.25" top="0.3" bottom="0.3" header="0.3" footer="0.3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6"/>
  <sheetViews>
    <sheetView view="pageBreakPreview" topLeftCell="A237" zoomScale="60" zoomScaleNormal="100" workbookViewId="0">
      <selection activeCell="P246" sqref="P246"/>
    </sheetView>
  </sheetViews>
  <sheetFormatPr defaultRowHeight="15" x14ac:dyDescent="0.25"/>
  <cols>
    <col min="1" max="1" width="5.28515625" style="88" customWidth="1"/>
    <col min="2" max="2" width="6.5703125" customWidth="1"/>
    <col min="3" max="3" width="46.42578125" style="88" customWidth="1"/>
    <col min="4" max="4" width="9.140625" customWidth="1"/>
    <col min="5" max="5" width="9" customWidth="1"/>
    <col min="7" max="7" width="11.140625" customWidth="1"/>
    <col min="8" max="8" width="5.7109375" customWidth="1"/>
    <col min="11" max="11" width="14.85546875" bestFit="1" customWidth="1"/>
    <col min="13" max="13" width="15.85546875" bestFit="1" customWidth="1"/>
    <col min="14" max="14" width="17.5703125" bestFit="1" customWidth="1"/>
    <col min="17" max="17" width="20.5703125" customWidth="1"/>
  </cols>
  <sheetData>
    <row r="1" spans="1:16" ht="21" customHeight="1" thickBot="1" x14ac:dyDescent="0.3">
      <c r="A1" s="290" t="s">
        <v>983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/>
    </row>
    <row r="2" spans="1:16" ht="45" customHeight="1" thickBot="1" x14ac:dyDescent="0.3">
      <c r="A2" s="231" t="s">
        <v>735</v>
      </c>
      <c r="B2" s="181" t="s">
        <v>276</v>
      </c>
      <c r="C2" s="182" t="s">
        <v>277</v>
      </c>
      <c r="D2" s="181" t="s">
        <v>278</v>
      </c>
      <c r="E2" s="180" t="s">
        <v>279</v>
      </c>
      <c r="F2" s="180" t="s">
        <v>280</v>
      </c>
      <c r="G2" s="180" t="s">
        <v>513</v>
      </c>
      <c r="H2" s="183" t="s">
        <v>890</v>
      </c>
      <c r="I2" s="184" t="s">
        <v>891</v>
      </c>
      <c r="J2" s="185" t="s">
        <v>892</v>
      </c>
      <c r="K2" s="183" t="s">
        <v>874</v>
      </c>
      <c r="L2" s="183" t="s">
        <v>873</v>
      </c>
      <c r="M2" s="186" t="s">
        <v>872</v>
      </c>
      <c r="N2" s="187" t="s">
        <v>871</v>
      </c>
    </row>
    <row r="3" spans="1:16" ht="14.25" customHeight="1" x14ac:dyDescent="0.25">
      <c r="A3" s="85"/>
      <c r="B3" s="268" t="s">
        <v>855</v>
      </c>
      <c r="C3" s="268"/>
      <c r="D3" s="268"/>
      <c r="E3" s="268"/>
      <c r="F3" s="268"/>
      <c r="G3" s="268"/>
    </row>
    <row r="4" spans="1:16" x14ac:dyDescent="0.25">
      <c r="A4" s="53" t="s">
        <v>542</v>
      </c>
      <c r="B4" s="42">
        <v>1</v>
      </c>
      <c r="C4" s="82" t="s">
        <v>284</v>
      </c>
      <c r="D4" s="42" t="s">
        <v>281</v>
      </c>
      <c r="E4" s="42">
        <v>16</v>
      </c>
      <c r="F4" s="42">
        <v>32</v>
      </c>
      <c r="G4" s="42" t="s">
        <v>282</v>
      </c>
      <c r="H4" s="162">
        <v>50</v>
      </c>
      <c r="I4" s="17">
        <f>H4*E4</f>
        <v>800</v>
      </c>
      <c r="J4" s="68">
        <v>2</v>
      </c>
      <c r="K4" s="17">
        <f>J4*I4</f>
        <v>1600</v>
      </c>
      <c r="L4" s="17">
        <f>24*30*J4</f>
        <v>1440</v>
      </c>
      <c r="M4" s="195">
        <f>VLOOKUP(A4,'[1]TL 132 S'!$A$5:$I$55,9,0)</f>
        <v>2.6166666666666667</v>
      </c>
      <c r="N4" s="108">
        <f>K4*(L4-M4)/L4</f>
        <v>1597.0925925925926</v>
      </c>
    </row>
    <row r="5" spans="1:16" x14ac:dyDescent="0.25">
      <c r="A5" s="53" t="s">
        <v>543</v>
      </c>
      <c r="B5" s="42">
        <v>2</v>
      </c>
      <c r="C5" s="71" t="s">
        <v>283</v>
      </c>
      <c r="D5" s="42" t="s">
        <v>281</v>
      </c>
      <c r="E5" s="42">
        <v>14</v>
      </c>
      <c r="F5" s="42">
        <v>28</v>
      </c>
      <c r="G5" s="42" t="s">
        <v>282</v>
      </c>
      <c r="H5" s="162">
        <v>50</v>
      </c>
      <c r="I5" s="17">
        <f t="shared" ref="I5:I68" si="0">H5*E5</f>
        <v>700</v>
      </c>
      <c r="J5" s="68">
        <v>2</v>
      </c>
      <c r="K5" s="17">
        <f t="shared" ref="K5:K68" si="1">J5*I5</f>
        <v>1400</v>
      </c>
      <c r="L5" s="17">
        <f t="shared" ref="L5:L68" si="2">24*30*J5</f>
        <v>1440</v>
      </c>
      <c r="M5" s="195">
        <f>VLOOKUP(A5,'[1]TL 132 S'!$A$5:$I$55,9,0)</f>
        <v>2.0666666666666669</v>
      </c>
      <c r="N5" s="108">
        <f t="shared" ref="N5:N68" si="3">K5*(L5-M5)/L5</f>
        <v>1397.9907407407409</v>
      </c>
    </row>
    <row r="6" spans="1:16" x14ac:dyDescent="0.25">
      <c r="A6" s="53" t="s">
        <v>645</v>
      </c>
      <c r="B6" s="53">
        <v>3</v>
      </c>
      <c r="C6" s="53" t="s">
        <v>285</v>
      </c>
      <c r="D6" s="53" t="s">
        <v>286</v>
      </c>
      <c r="E6" s="53">
        <v>90</v>
      </c>
      <c r="F6" s="53">
        <v>90</v>
      </c>
      <c r="G6" s="53" t="s">
        <v>282</v>
      </c>
      <c r="H6" s="162">
        <v>50</v>
      </c>
      <c r="I6" s="17">
        <f t="shared" si="0"/>
        <v>4500</v>
      </c>
      <c r="J6" s="68">
        <v>1</v>
      </c>
      <c r="K6" s="17">
        <f t="shared" si="1"/>
        <v>4500</v>
      </c>
      <c r="L6" s="17">
        <f t="shared" si="2"/>
        <v>720</v>
      </c>
      <c r="M6" s="195">
        <f>VLOOKUP(A6,'[1]TL 132 S'!$A$5:$I$55,9,0)</f>
        <v>9.4499999999999993</v>
      </c>
      <c r="N6" s="108">
        <f t="shared" si="3"/>
        <v>4440.9375</v>
      </c>
    </row>
    <row r="7" spans="1:16" x14ac:dyDescent="0.25">
      <c r="A7" s="53" t="s">
        <v>544</v>
      </c>
      <c r="B7" s="53">
        <v>4</v>
      </c>
      <c r="C7" s="53" t="s">
        <v>479</v>
      </c>
      <c r="D7" s="53" t="s">
        <v>286</v>
      </c>
      <c r="E7" s="53">
        <v>6</v>
      </c>
      <c r="F7" s="53">
        <v>6</v>
      </c>
      <c r="G7" s="53" t="s">
        <v>282</v>
      </c>
      <c r="H7" s="162">
        <v>50</v>
      </c>
      <c r="I7" s="17">
        <f t="shared" si="0"/>
        <v>300</v>
      </c>
      <c r="J7" s="68">
        <v>1</v>
      </c>
      <c r="K7" s="17">
        <f t="shared" si="1"/>
        <v>300</v>
      </c>
      <c r="L7" s="17">
        <f t="shared" si="2"/>
        <v>720</v>
      </c>
      <c r="M7" s="195">
        <v>0</v>
      </c>
      <c r="N7" s="108">
        <f t="shared" si="3"/>
        <v>300</v>
      </c>
    </row>
    <row r="8" spans="1:16" x14ac:dyDescent="0.25">
      <c r="A8" s="53" t="s">
        <v>545</v>
      </c>
      <c r="B8" s="42">
        <v>5</v>
      </c>
      <c r="C8" s="53" t="s">
        <v>480</v>
      </c>
      <c r="D8" s="53" t="s">
        <v>286</v>
      </c>
      <c r="E8" s="53">
        <v>22</v>
      </c>
      <c r="F8" s="53">
        <v>22</v>
      </c>
      <c r="G8" s="53" t="s">
        <v>282</v>
      </c>
      <c r="H8" s="162">
        <v>50</v>
      </c>
      <c r="I8" s="17">
        <f t="shared" si="0"/>
        <v>1100</v>
      </c>
      <c r="J8" s="68">
        <v>1</v>
      </c>
      <c r="K8" s="17">
        <f t="shared" si="1"/>
        <v>1100</v>
      </c>
      <c r="L8" s="17">
        <f t="shared" si="2"/>
        <v>720</v>
      </c>
      <c r="M8" s="195">
        <v>0</v>
      </c>
      <c r="N8" s="108">
        <f t="shared" si="3"/>
        <v>1100</v>
      </c>
    </row>
    <row r="9" spans="1:16" x14ac:dyDescent="0.25">
      <c r="A9" s="53" t="s">
        <v>546</v>
      </c>
      <c r="B9" s="42">
        <v>6</v>
      </c>
      <c r="C9" s="53" t="s">
        <v>481</v>
      </c>
      <c r="D9" s="53" t="s">
        <v>286</v>
      </c>
      <c r="E9" s="53">
        <v>30</v>
      </c>
      <c r="F9" s="53">
        <v>30</v>
      </c>
      <c r="G9" s="53" t="s">
        <v>282</v>
      </c>
      <c r="H9" s="162">
        <v>50</v>
      </c>
      <c r="I9" s="17">
        <f t="shared" si="0"/>
        <v>1500</v>
      </c>
      <c r="J9" s="68">
        <v>1</v>
      </c>
      <c r="K9" s="17">
        <f t="shared" si="1"/>
        <v>1500</v>
      </c>
      <c r="L9" s="17">
        <f t="shared" si="2"/>
        <v>720</v>
      </c>
      <c r="M9" s="195">
        <v>0</v>
      </c>
      <c r="N9" s="108">
        <f t="shared" si="3"/>
        <v>1500</v>
      </c>
    </row>
    <row r="10" spans="1:16" x14ac:dyDescent="0.25">
      <c r="A10" s="53" t="s">
        <v>646</v>
      </c>
      <c r="B10" s="53">
        <v>7</v>
      </c>
      <c r="C10" s="53" t="s">
        <v>288</v>
      </c>
      <c r="D10" s="53" t="s">
        <v>286</v>
      </c>
      <c r="E10" s="53">
        <v>30</v>
      </c>
      <c r="F10" s="53">
        <v>30</v>
      </c>
      <c r="G10" s="53" t="s">
        <v>282</v>
      </c>
      <c r="H10" s="162">
        <v>50</v>
      </c>
      <c r="I10" s="17">
        <f t="shared" si="0"/>
        <v>1500</v>
      </c>
      <c r="J10" s="68">
        <v>1</v>
      </c>
      <c r="K10" s="17">
        <f t="shared" si="1"/>
        <v>1500</v>
      </c>
      <c r="L10" s="17">
        <f t="shared" si="2"/>
        <v>720</v>
      </c>
      <c r="M10" s="195">
        <f>VLOOKUP(A10,'[1]TL 132 S'!$A$5:$I$55,9,0)</f>
        <v>6.45</v>
      </c>
      <c r="N10" s="108">
        <f t="shared" si="3"/>
        <v>1486.5625</v>
      </c>
    </row>
    <row r="11" spans="1:16" x14ac:dyDescent="0.25">
      <c r="A11" s="53" t="s">
        <v>549</v>
      </c>
      <c r="B11" s="53">
        <v>8</v>
      </c>
      <c r="C11" s="53" t="s">
        <v>289</v>
      </c>
      <c r="D11" s="53" t="s">
        <v>286</v>
      </c>
      <c r="E11" s="53">
        <v>24</v>
      </c>
      <c r="F11" s="53">
        <v>24</v>
      </c>
      <c r="G11" s="53" t="s">
        <v>282</v>
      </c>
      <c r="H11" s="162">
        <v>50</v>
      </c>
      <c r="I11" s="17">
        <f t="shared" si="0"/>
        <v>1200</v>
      </c>
      <c r="J11" s="68">
        <v>1</v>
      </c>
      <c r="K11" s="17">
        <f t="shared" si="1"/>
        <v>1200</v>
      </c>
      <c r="L11" s="17">
        <f t="shared" si="2"/>
        <v>720</v>
      </c>
      <c r="M11" s="195">
        <v>0</v>
      </c>
      <c r="N11" s="108">
        <f t="shared" si="3"/>
        <v>1200</v>
      </c>
    </row>
    <row r="12" spans="1:16" x14ac:dyDescent="0.25">
      <c r="A12" s="53" t="s">
        <v>547</v>
      </c>
      <c r="B12" s="53">
        <v>9</v>
      </c>
      <c r="C12" s="53" t="s">
        <v>290</v>
      </c>
      <c r="D12" s="68" t="s">
        <v>281</v>
      </c>
      <c r="E12" s="53">
        <v>28</v>
      </c>
      <c r="F12" s="53">
        <v>56</v>
      </c>
      <c r="G12" s="53" t="s">
        <v>282</v>
      </c>
      <c r="H12" s="163">
        <v>50</v>
      </c>
      <c r="I12" s="85">
        <f t="shared" si="0"/>
        <v>1400</v>
      </c>
      <c r="J12" s="68">
        <v>2</v>
      </c>
      <c r="K12" s="85">
        <f t="shared" si="1"/>
        <v>2800</v>
      </c>
      <c r="L12" s="17">
        <f t="shared" si="2"/>
        <v>1440</v>
      </c>
      <c r="M12" s="195">
        <v>0</v>
      </c>
      <c r="N12" s="200">
        <f t="shared" si="3"/>
        <v>2800</v>
      </c>
      <c r="P12" s="53"/>
    </row>
    <row r="13" spans="1:16" x14ac:dyDescent="0.25">
      <c r="A13" s="53" t="s">
        <v>732</v>
      </c>
      <c r="B13" s="42">
        <v>10</v>
      </c>
      <c r="C13" s="53" t="s">
        <v>293</v>
      </c>
      <c r="D13" s="53" t="s">
        <v>286</v>
      </c>
      <c r="E13" s="53">
        <v>76</v>
      </c>
      <c r="F13" s="53">
        <v>76</v>
      </c>
      <c r="G13" s="53" t="s">
        <v>282</v>
      </c>
      <c r="H13" s="162">
        <v>50</v>
      </c>
      <c r="I13" s="17">
        <f t="shared" si="0"/>
        <v>3800</v>
      </c>
      <c r="J13" s="68">
        <v>1</v>
      </c>
      <c r="K13" s="17">
        <f t="shared" si="1"/>
        <v>3800</v>
      </c>
      <c r="L13" s="17">
        <f t="shared" si="2"/>
        <v>720</v>
      </c>
      <c r="M13" s="195">
        <f>VLOOKUP(A13,'[1]TL 132 S'!$A$5:$I$55,9,0)</f>
        <v>3.6666666666666665</v>
      </c>
      <c r="N13" s="108">
        <f t="shared" si="3"/>
        <v>3780.6481481481487</v>
      </c>
    </row>
    <row r="14" spans="1:16" x14ac:dyDescent="0.25">
      <c r="A14" s="53" t="s">
        <v>548</v>
      </c>
      <c r="B14" s="53">
        <v>11</v>
      </c>
      <c r="C14" s="53" t="s">
        <v>294</v>
      </c>
      <c r="D14" s="53" t="s">
        <v>286</v>
      </c>
      <c r="E14" s="53">
        <v>41</v>
      </c>
      <c r="F14" s="53">
        <v>41</v>
      </c>
      <c r="G14" s="53" t="s">
        <v>282</v>
      </c>
      <c r="H14" s="162">
        <v>50</v>
      </c>
      <c r="I14" s="17">
        <f t="shared" si="0"/>
        <v>2050</v>
      </c>
      <c r="J14" s="68">
        <v>1</v>
      </c>
      <c r="K14" s="17">
        <f t="shared" si="1"/>
        <v>2050</v>
      </c>
      <c r="L14" s="17">
        <f t="shared" si="2"/>
        <v>720</v>
      </c>
      <c r="M14" s="195">
        <v>0</v>
      </c>
      <c r="N14" s="108">
        <f t="shared" si="3"/>
        <v>2050</v>
      </c>
    </row>
    <row r="15" spans="1:16" x14ac:dyDescent="0.25">
      <c r="A15" s="53" t="s">
        <v>733</v>
      </c>
      <c r="B15" s="53">
        <v>12</v>
      </c>
      <c r="C15" s="53" t="s">
        <v>295</v>
      </c>
      <c r="D15" s="53" t="s">
        <v>286</v>
      </c>
      <c r="E15" s="53">
        <v>35</v>
      </c>
      <c r="F15" s="53">
        <v>35</v>
      </c>
      <c r="G15" s="53" t="s">
        <v>282</v>
      </c>
      <c r="H15" s="162">
        <v>50</v>
      </c>
      <c r="I15" s="17">
        <f t="shared" si="0"/>
        <v>1750</v>
      </c>
      <c r="J15" s="68">
        <v>1</v>
      </c>
      <c r="K15" s="17">
        <f t="shared" si="1"/>
        <v>1750</v>
      </c>
      <c r="L15" s="17">
        <f t="shared" si="2"/>
        <v>720</v>
      </c>
      <c r="M15" s="195">
        <v>0</v>
      </c>
      <c r="N15" s="108">
        <f t="shared" si="3"/>
        <v>1750</v>
      </c>
    </row>
    <row r="16" spans="1:16" x14ac:dyDescent="0.25">
      <c r="A16" s="53" t="s">
        <v>648</v>
      </c>
      <c r="B16" s="42">
        <v>13</v>
      </c>
      <c r="C16" s="53" t="s">
        <v>810</v>
      </c>
      <c r="D16" s="53" t="s">
        <v>286</v>
      </c>
      <c r="E16" s="53">
        <v>188</v>
      </c>
      <c r="F16" s="53">
        <v>188</v>
      </c>
      <c r="G16" s="53" t="s">
        <v>282</v>
      </c>
      <c r="H16" s="162">
        <v>50</v>
      </c>
      <c r="I16" s="17">
        <f t="shared" si="0"/>
        <v>9400</v>
      </c>
      <c r="J16" s="68">
        <v>1</v>
      </c>
      <c r="K16" s="17">
        <f t="shared" si="1"/>
        <v>9400</v>
      </c>
      <c r="L16" s="17">
        <f t="shared" si="2"/>
        <v>720</v>
      </c>
      <c r="M16" s="195">
        <f>VLOOKUP(A16,'[1]TL 132 S'!$A$5:$I$55,9,0)</f>
        <v>148.16666666666666</v>
      </c>
      <c r="N16" s="108">
        <f t="shared" si="3"/>
        <v>7465.6018518518531</v>
      </c>
    </row>
    <row r="17" spans="1:14" x14ac:dyDescent="0.25">
      <c r="A17" s="53" t="s">
        <v>649</v>
      </c>
      <c r="B17" s="42">
        <v>14</v>
      </c>
      <c r="C17" s="53" t="s">
        <v>805</v>
      </c>
      <c r="D17" s="53" t="s">
        <v>286</v>
      </c>
      <c r="E17" s="53">
        <v>188</v>
      </c>
      <c r="F17" s="53">
        <v>188</v>
      </c>
      <c r="G17" s="53" t="s">
        <v>282</v>
      </c>
      <c r="H17" s="162">
        <v>50</v>
      </c>
      <c r="I17" s="17">
        <f t="shared" si="0"/>
        <v>9400</v>
      </c>
      <c r="J17" s="68">
        <v>1</v>
      </c>
      <c r="K17" s="17">
        <f t="shared" si="1"/>
        <v>9400</v>
      </c>
      <c r="L17" s="17">
        <f t="shared" si="2"/>
        <v>720</v>
      </c>
      <c r="M17" s="195">
        <f>VLOOKUP(A17,'[1]TL 132 S'!$A$5:$I$55,9,0)</f>
        <v>0.6</v>
      </c>
      <c r="N17" s="108">
        <f t="shared" si="3"/>
        <v>9392.1666666666661</v>
      </c>
    </row>
    <row r="18" spans="1:14" x14ac:dyDescent="0.25">
      <c r="A18" s="53" t="s">
        <v>551</v>
      </c>
      <c r="B18" s="53">
        <v>15</v>
      </c>
      <c r="C18" s="53" t="s">
        <v>298</v>
      </c>
      <c r="D18" s="53" t="s">
        <v>286</v>
      </c>
      <c r="E18" s="53">
        <v>28.9</v>
      </c>
      <c r="F18" s="53">
        <v>28.9</v>
      </c>
      <c r="G18" s="53" t="s">
        <v>282</v>
      </c>
      <c r="H18" s="162">
        <v>50</v>
      </c>
      <c r="I18" s="17">
        <f t="shared" si="0"/>
        <v>1445</v>
      </c>
      <c r="J18" s="68">
        <v>1</v>
      </c>
      <c r="K18" s="17">
        <f t="shared" si="1"/>
        <v>1445</v>
      </c>
      <c r="L18" s="17">
        <f t="shared" si="2"/>
        <v>720</v>
      </c>
      <c r="M18" s="195">
        <v>0</v>
      </c>
      <c r="N18" s="108">
        <f t="shared" si="3"/>
        <v>1445</v>
      </c>
    </row>
    <row r="19" spans="1:14" x14ac:dyDescent="0.25">
      <c r="A19" s="53" t="s">
        <v>734</v>
      </c>
      <c r="B19" s="53">
        <v>16</v>
      </c>
      <c r="C19" s="53" t="s">
        <v>299</v>
      </c>
      <c r="D19" s="53" t="s">
        <v>286</v>
      </c>
      <c r="E19" s="53">
        <v>22</v>
      </c>
      <c r="F19" s="53">
        <v>22</v>
      </c>
      <c r="G19" s="53" t="s">
        <v>282</v>
      </c>
      <c r="H19" s="162">
        <v>50</v>
      </c>
      <c r="I19" s="17">
        <f t="shared" si="0"/>
        <v>1100</v>
      </c>
      <c r="J19" s="68">
        <v>1</v>
      </c>
      <c r="K19" s="17">
        <f t="shared" si="1"/>
        <v>1100</v>
      </c>
      <c r="L19" s="17">
        <f t="shared" si="2"/>
        <v>720</v>
      </c>
      <c r="M19" s="195">
        <v>0</v>
      </c>
      <c r="N19" s="108">
        <f t="shared" si="3"/>
        <v>1100</v>
      </c>
    </row>
    <row r="20" spans="1:14" x14ac:dyDescent="0.25">
      <c r="A20" s="53" t="s">
        <v>552</v>
      </c>
      <c r="B20" s="42">
        <v>17</v>
      </c>
      <c r="C20" s="53" t="s">
        <v>906</v>
      </c>
      <c r="D20" s="53" t="s">
        <v>286</v>
      </c>
      <c r="E20" s="53">
        <v>38</v>
      </c>
      <c r="F20" s="53">
        <v>38</v>
      </c>
      <c r="G20" s="53" t="s">
        <v>282</v>
      </c>
      <c r="H20" s="162">
        <v>50</v>
      </c>
      <c r="I20" s="17">
        <f t="shared" si="0"/>
        <v>1900</v>
      </c>
      <c r="J20" s="68">
        <v>1</v>
      </c>
      <c r="K20" s="17">
        <f t="shared" si="1"/>
        <v>1900</v>
      </c>
      <c r="L20" s="17">
        <f t="shared" si="2"/>
        <v>720</v>
      </c>
      <c r="M20" s="195">
        <v>0</v>
      </c>
      <c r="N20" s="108">
        <f t="shared" si="3"/>
        <v>1900</v>
      </c>
    </row>
    <row r="21" spans="1:14" x14ac:dyDescent="0.25">
      <c r="A21" s="53" t="s">
        <v>553</v>
      </c>
      <c r="B21" s="42">
        <v>18</v>
      </c>
      <c r="C21" s="53" t="s">
        <v>301</v>
      </c>
      <c r="D21" s="53" t="s">
        <v>286</v>
      </c>
      <c r="E21" s="53">
        <v>26</v>
      </c>
      <c r="F21" s="53">
        <v>26</v>
      </c>
      <c r="G21" s="53" t="s">
        <v>282</v>
      </c>
      <c r="H21" s="162">
        <v>50</v>
      </c>
      <c r="I21" s="17">
        <f t="shared" si="0"/>
        <v>1300</v>
      </c>
      <c r="J21" s="68">
        <v>1</v>
      </c>
      <c r="K21" s="17">
        <f t="shared" si="1"/>
        <v>1300</v>
      </c>
      <c r="L21" s="17">
        <f t="shared" si="2"/>
        <v>720</v>
      </c>
      <c r="M21" s="195">
        <v>0</v>
      </c>
      <c r="N21" s="108">
        <f t="shared" si="3"/>
        <v>1300</v>
      </c>
    </row>
    <row r="22" spans="1:14" x14ac:dyDescent="0.25">
      <c r="A22" s="53" t="s">
        <v>554</v>
      </c>
      <c r="B22" s="53">
        <v>19</v>
      </c>
      <c r="C22" s="53" t="s">
        <v>302</v>
      </c>
      <c r="D22" s="53" t="s">
        <v>286</v>
      </c>
      <c r="E22" s="53">
        <v>27</v>
      </c>
      <c r="F22" s="53">
        <v>27</v>
      </c>
      <c r="G22" s="53" t="s">
        <v>282</v>
      </c>
      <c r="H22" s="162">
        <v>50</v>
      </c>
      <c r="I22" s="17">
        <f t="shared" si="0"/>
        <v>1350</v>
      </c>
      <c r="J22" s="68">
        <v>1</v>
      </c>
      <c r="K22" s="17">
        <f t="shared" si="1"/>
        <v>1350</v>
      </c>
      <c r="L22" s="17">
        <f t="shared" si="2"/>
        <v>720</v>
      </c>
      <c r="M22" s="195">
        <v>0</v>
      </c>
      <c r="N22" s="108">
        <f t="shared" si="3"/>
        <v>1350</v>
      </c>
    </row>
    <row r="23" spans="1:14" x14ac:dyDescent="0.25">
      <c r="A23" s="53" t="s">
        <v>555</v>
      </c>
      <c r="B23" s="53">
        <v>20</v>
      </c>
      <c r="C23" s="53" t="s">
        <v>476</v>
      </c>
      <c r="D23" s="53" t="s">
        <v>286</v>
      </c>
      <c r="E23" s="53">
        <v>56</v>
      </c>
      <c r="F23" s="53">
        <v>56</v>
      </c>
      <c r="G23" s="53" t="s">
        <v>282</v>
      </c>
      <c r="H23" s="162">
        <v>50</v>
      </c>
      <c r="I23" s="17">
        <f t="shared" si="0"/>
        <v>2800</v>
      </c>
      <c r="J23" s="68">
        <v>1</v>
      </c>
      <c r="K23" s="17">
        <f t="shared" si="1"/>
        <v>2800</v>
      </c>
      <c r="L23" s="17">
        <f t="shared" si="2"/>
        <v>720</v>
      </c>
      <c r="M23" s="195">
        <v>0</v>
      </c>
      <c r="N23" s="108">
        <f t="shared" si="3"/>
        <v>2800</v>
      </c>
    </row>
    <row r="24" spans="1:14" x14ac:dyDescent="0.25">
      <c r="A24" s="53" t="s">
        <v>650</v>
      </c>
      <c r="B24" s="42">
        <v>21</v>
      </c>
      <c r="C24" s="53" t="s">
        <v>303</v>
      </c>
      <c r="D24" s="53" t="s">
        <v>286</v>
      </c>
      <c r="E24" s="53">
        <v>38</v>
      </c>
      <c r="F24" s="53">
        <v>38</v>
      </c>
      <c r="G24" s="53" t="s">
        <v>282</v>
      </c>
      <c r="H24" s="162">
        <v>50</v>
      </c>
      <c r="I24" s="17">
        <f t="shared" si="0"/>
        <v>1900</v>
      </c>
      <c r="J24" s="68">
        <v>1</v>
      </c>
      <c r="K24" s="17">
        <f t="shared" si="1"/>
        <v>1900</v>
      </c>
      <c r="L24" s="17">
        <f t="shared" si="2"/>
        <v>720</v>
      </c>
      <c r="M24" s="195">
        <f>VLOOKUP(A24,'[1]TL 132 S'!$A$5:$I$55,9,0)</f>
        <v>6.6833333333333336</v>
      </c>
      <c r="N24" s="108">
        <f t="shared" si="3"/>
        <v>1882.3634259259261</v>
      </c>
    </row>
    <row r="25" spans="1:14" x14ac:dyDescent="0.25">
      <c r="A25" s="53" t="s">
        <v>651</v>
      </c>
      <c r="B25" s="42">
        <v>22</v>
      </c>
      <c r="C25" s="53" t="s">
        <v>304</v>
      </c>
      <c r="D25" s="53" t="s">
        <v>286</v>
      </c>
      <c r="E25" s="53">
        <v>1</v>
      </c>
      <c r="F25" s="53">
        <v>1</v>
      </c>
      <c r="G25" s="53" t="s">
        <v>282</v>
      </c>
      <c r="H25" s="162">
        <v>50</v>
      </c>
      <c r="I25" s="17">
        <f t="shared" si="0"/>
        <v>50</v>
      </c>
      <c r="J25" s="68">
        <v>1</v>
      </c>
      <c r="K25" s="17">
        <f t="shared" si="1"/>
        <v>50</v>
      </c>
      <c r="L25" s="17">
        <f t="shared" si="2"/>
        <v>720</v>
      </c>
      <c r="M25" s="195">
        <v>0</v>
      </c>
      <c r="N25" s="108">
        <f t="shared" si="3"/>
        <v>50</v>
      </c>
    </row>
    <row r="26" spans="1:14" x14ac:dyDescent="0.25">
      <c r="A26" s="53" t="s">
        <v>652</v>
      </c>
      <c r="B26" s="53">
        <v>23</v>
      </c>
      <c r="C26" s="53" t="s">
        <v>305</v>
      </c>
      <c r="D26" s="53" t="s">
        <v>286</v>
      </c>
      <c r="E26" s="53">
        <v>20</v>
      </c>
      <c r="F26" s="53">
        <v>20</v>
      </c>
      <c r="G26" s="53" t="s">
        <v>282</v>
      </c>
      <c r="H26" s="162">
        <v>50</v>
      </c>
      <c r="I26" s="17">
        <f t="shared" si="0"/>
        <v>1000</v>
      </c>
      <c r="J26" s="68">
        <v>1</v>
      </c>
      <c r="K26" s="17">
        <f t="shared" si="1"/>
        <v>1000</v>
      </c>
      <c r="L26" s="17">
        <f t="shared" si="2"/>
        <v>720</v>
      </c>
      <c r="M26" s="195">
        <v>0</v>
      </c>
      <c r="N26" s="108">
        <f t="shared" si="3"/>
        <v>1000</v>
      </c>
    </row>
    <row r="27" spans="1:14" x14ac:dyDescent="0.25">
      <c r="A27" s="53" t="s">
        <v>653</v>
      </c>
      <c r="B27" s="53">
        <v>24</v>
      </c>
      <c r="C27" s="53" t="s">
        <v>467</v>
      </c>
      <c r="D27" s="53" t="s">
        <v>286</v>
      </c>
      <c r="E27" s="53">
        <v>47.5</v>
      </c>
      <c r="F27" s="53">
        <v>47.5</v>
      </c>
      <c r="G27" s="53" t="s">
        <v>282</v>
      </c>
      <c r="H27" s="162">
        <v>50</v>
      </c>
      <c r="I27" s="17">
        <f t="shared" si="0"/>
        <v>2375</v>
      </c>
      <c r="J27" s="68">
        <v>1</v>
      </c>
      <c r="K27" s="17">
        <f t="shared" si="1"/>
        <v>2375</v>
      </c>
      <c r="L27" s="17">
        <f t="shared" si="2"/>
        <v>720</v>
      </c>
      <c r="M27" s="195">
        <f>VLOOKUP(A27,'[1]TL 132 S'!$A$5:$I$55,9,0)</f>
        <v>5.25</v>
      </c>
      <c r="N27" s="108">
        <f t="shared" si="3"/>
        <v>2357.6822916666665</v>
      </c>
    </row>
    <row r="28" spans="1:14" x14ac:dyDescent="0.25">
      <c r="A28" s="53" t="s">
        <v>654</v>
      </c>
      <c r="B28" s="42">
        <v>25</v>
      </c>
      <c r="C28" s="68" t="s">
        <v>946</v>
      </c>
      <c r="D28" s="53" t="s">
        <v>286</v>
      </c>
      <c r="E28" s="53">
        <v>13</v>
      </c>
      <c r="F28" s="53">
        <v>13</v>
      </c>
      <c r="G28" s="53" t="s">
        <v>282</v>
      </c>
      <c r="H28" s="162">
        <v>50</v>
      </c>
      <c r="I28" s="17">
        <f t="shared" si="0"/>
        <v>650</v>
      </c>
      <c r="J28" s="68">
        <v>1</v>
      </c>
      <c r="K28" s="17">
        <f t="shared" si="1"/>
        <v>650</v>
      </c>
      <c r="L28" s="17">
        <f t="shared" si="2"/>
        <v>720</v>
      </c>
      <c r="M28" s="195">
        <v>0</v>
      </c>
      <c r="N28" s="108">
        <f t="shared" si="3"/>
        <v>650</v>
      </c>
    </row>
    <row r="29" spans="1:14" x14ac:dyDescent="0.25">
      <c r="A29" s="53" t="s">
        <v>655</v>
      </c>
      <c r="B29" s="42">
        <v>26</v>
      </c>
      <c r="C29" s="53" t="s">
        <v>308</v>
      </c>
      <c r="D29" s="53" t="s">
        <v>286</v>
      </c>
      <c r="E29" s="53">
        <v>10</v>
      </c>
      <c r="F29" s="53">
        <v>10</v>
      </c>
      <c r="G29" s="53" t="s">
        <v>282</v>
      </c>
      <c r="H29" s="162">
        <v>50</v>
      </c>
      <c r="I29" s="17">
        <f t="shared" si="0"/>
        <v>500</v>
      </c>
      <c r="J29" s="68">
        <v>1</v>
      </c>
      <c r="K29" s="17">
        <f t="shared" si="1"/>
        <v>500</v>
      </c>
      <c r="L29" s="17">
        <f t="shared" si="2"/>
        <v>720</v>
      </c>
      <c r="M29" s="195">
        <v>0</v>
      </c>
      <c r="N29" s="108">
        <f t="shared" si="3"/>
        <v>500</v>
      </c>
    </row>
    <row r="30" spans="1:14" x14ac:dyDescent="0.25">
      <c r="A30" s="53" t="s">
        <v>656</v>
      </c>
      <c r="B30" s="53">
        <v>27</v>
      </c>
      <c r="C30" s="68" t="s">
        <v>951</v>
      </c>
      <c r="D30" s="53" t="s">
        <v>286</v>
      </c>
      <c r="E30" s="53">
        <v>26</v>
      </c>
      <c r="F30" s="53">
        <v>26</v>
      </c>
      <c r="G30" s="53" t="s">
        <v>282</v>
      </c>
      <c r="H30" s="162">
        <v>50</v>
      </c>
      <c r="I30" s="17">
        <f t="shared" si="0"/>
        <v>1300</v>
      </c>
      <c r="J30" s="68">
        <v>1</v>
      </c>
      <c r="K30" s="17">
        <f t="shared" si="1"/>
        <v>1300</v>
      </c>
      <c r="L30" s="17">
        <f t="shared" si="2"/>
        <v>720</v>
      </c>
      <c r="M30" s="195">
        <v>0</v>
      </c>
      <c r="N30" s="108">
        <f t="shared" si="3"/>
        <v>1300</v>
      </c>
    </row>
    <row r="31" spans="1:14" x14ac:dyDescent="0.25">
      <c r="A31" s="53" t="s">
        <v>657</v>
      </c>
      <c r="B31" s="53">
        <v>28</v>
      </c>
      <c r="C31" s="53" t="s">
        <v>486</v>
      </c>
      <c r="D31" s="53" t="s">
        <v>281</v>
      </c>
      <c r="E31" s="53">
        <v>2</v>
      </c>
      <c r="F31" s="53">
        <v>4</v>
      </c>
      <c r="G31" s="53" t="s">
        <v>282</v>
      </c>
      <c r="H31" s="162">
        <v>50</v>
      </c>
      <c r="I31" s="17">
        <f t="shared" si="0"/>
        <v>100</v>
      </c>
      <c r="J31" s="68">
        <v>2</v>
      </c>
      <c r="K31" s="17">
        <f t="shared" si="1"/>
        <v>200</v>
      </c>
      <c r="L31" s="17">
        <f t="shared" si="2"/>
        <v>1440</v>
      </c>
      <c r="M31" s="195">
        <v>0</v>
      </c>
      <c r="N31" s="108">
        <f t="shared" si="3"/>
        <v>200</v>
      </c>
    </row>
    <row r="32" spans="1:14" x14ac:dyDescent="0.25">
      <c r="A32" s="53" t="s">
        <v>658</v>
      </c>
      <c r="B32" s="42">
        <v>29</v>
      </c>
      <c r="C32" s="53" t="s">
        <v>310</v>
      </c>
      <c r="D32" s="53" t="s">
        <v>286</v>
      </c>
      <c r="E32" s="53">
        <v>10</v>
      </c>
      <c r="F32" s="53">
        <v>10</v>
      </c>
      <c r="G32" s="53" t="s">
        <v>282</v>
      </c>
      <c r="H32" s="162">
        <v>50</v>
      </c>
      <c r="I32" s="17">
        <f t="shared" si="0"/>
        <v>500</v>
      </c>
      <c r="J32" s="68">
        <v>1</v>
      </c>
      <c r="K32" s="17">
        <f t="shared" si="1"/>
        <v>500</v>
      </c>
      <c r="L32" s="17">
        <f t="shared" si="2"/>
        <v>720</v>
      </c>
      <c r="M32" s="195">
        <f>VLOOKUP(A32,'[1]TL 132 S'!$A$5:$I$55,9,0)</f>
        <v>9.0666666666666664</v>
      </c>
      <c r="N32" s="108">
        <f t="shared" si="3"/>
        <v>493.70370370370364</v>
      </c>
    </row>
    <row r="33" spans="1:14" x14ac:dyDescent="0.25">
      <c r="A33" s="53" t="s">
        <v>659</v>
      </c>
      <c r="B33" s="42">
        <v>30</v>
      </c>
      <c r="C33" s="53" t="s">
        <v>311</v>
      </c>
      <c r="D33" s="53" t="s">
        <v>286</v>
      </c>
      <c r="E33" s="53">
        <v>11</v>
      </c>
      <c r="F33" s="53">
        <v>11</v>
      </c>
      <c r="G33" s="53" t="s">
        <v>282</v>
      </c>
      <c r="H33" s="162">
        <v>50</v>
      </c>
      <c r="I33" s="17">
        <f t="shared" si="0"/>
        <v>550</v>
      </c>
      <c r="J33" s="68">
        <v>1</v>
      </c>
      <c r="K33" s="17">
        <f t="shared" si="1"/>
        <v>550</v>
      </c>
      <c r="L33" s="17">
        <f t="shared" si="2"/>
        <v>720</v>
      </c>
      <c r="M33" s="195">
        <v>0</v>
      </c>
      <c r="N33" s="108">
        <f t="shared" si="3"/>
        <v>550</v>
      </c>
    </row>
    <row r="34" spans="1:14" x14ac:dyDescent="0.25">
      <c r="A34" s="53" t="s">
        <v>660</v>
      </c>
      <c r="B34" s="53">
        <v>31</v>
      </c>
      <c r="C34" s="53" t="s">
        <v>312</v>
      </c>
      <c r="D34" s="53" t="s">
        <v>286</v>
      </c>
      <c r="E34" s="53">
        <v>131</v>
      </c>
      <c r="F34" s="53">
        <v>131</v>
      </c>
      <c r="G34" s="53" t="s">
        <v>282</v>
      </c>
      <c r="H34" s="162">
        <v>50</v>
      </c>
      <c r="I34" s="17">
        <f t="shared" si="0"/>
        <v>6550</v>
      </c>
      <c r="J34" s="68">
        <v>1</v>
      </c>
      <c r="K34" s="17">
        <f t="shared" si="1"/>
        <v>6550</v>
      </c>
      <c r="L34" s="17">
        <f t="shared" si="2"/>
        <v>720</v>
      </c>
      <c r="M34" s="195">
        <v>0</v>
      </c>
      <c r="N34" s="108">
        <f t="shared" si="3"/>
        <v>6550</v>
      </c>
    </row>
    <row r="35" spans="1:14" x14ac:dyDescent="0.25">
      <c r="A35" s="53" t="s">
        <v>661</v>
      </c>
      <c r="B35" s="53">
        <v>32</v>
      </c>
      <c r="C35" s="53" t="s">
        <v>313</v>
      </c>
      <c r="D35" s="53" t="s">
        <v>286</v>
      </c>
      <c r="E35" s="53">
        <v>131</v>
      </c>
      <c r="F35" s="53">
        <v>131</v>
      </c>
      <c r="G35" s="53" t="s">
        <v>282</v>
      </c>
      <c r="H35" s="162">
        <v>50</v>
      </c>
      <c r="I35" s="17">
        <f t="shared" si="0"/>
        <v>6550</v>
      </c>
      <c r="J35" s="68">
        <v>1</v>
      </c>
      <c r="K35" s="17">
        <f t="shared" si="1"/>
        <v>6550</v>
      </c>
      <c r="L35" s="17">
        <f t="shared" si="2"/>
        <v>720</v>
      </c>
      <c r="M35" s="195">
        <v>0</v>
      </c>
      <c r="N35" s="108">
        <f t="shared" si="3"/>
        <v>6550</v>
      </c>
    </row>
    <row r="36" spans="1:14" x14ac:dyDescent="0.25">
      <c r="A36" s="53" t="s">
        <v>662</v>
      </c>
      <c r="B36" s="42">
        <v>33</v>
      </c>
      <c r="C36" s="53" t="s">
        <v>453</v>
      </c>
      <c r="D36" s="53" t="s">
        <v>286</v>
      </c>
      <c r="E36" s="53">
        <v>45</v>
      </c>
      <c r="F36" s="53">
        <v>45</v>
      </c>
      <c r="G36" s="53" t="s">
        <v>282</v>
      </c>
      <c r="H36" s="162">
        <v>50</v>
      </c>
      <c r="I36" s="17">
        <f t="shared" si="0"/>
        <v>2250</v>
      </c>
      <c r="J36" s="68">
        <v>1</v>
      </c>
      <c r="K36" s="17">
        <f t="shared" si="1"/>
        <v>2250</v>
      </c>
      <c r="L36" s="17">
        <f t="shared" si="2"/>
        <v>720</v>
      </c>
      <c r="M36" s="195">
        <v>0</v>
      </c>
      <c r="N36" s="108">
        <f t="shared" si="3"/>
        <v>2250</v>
      </c>
    </row>
    <row r="37" spans="1:14" x14ac:dyDescent="0.25">
      <c r="A37" s="53" t="s">
        <v>663</v>
      </c>
      <c r="B37" s="42">
        <v>34</v>
      </c>
      <c r="C37" s="53" t="s">
        <v>418</v>
      </c>
      <c r="D37" s="53" t="s">
        <v>286</v>
      </c>
      <c r="E37" s="53">
        <v>35</v>
      </c>
      <c r="F37" s="53">
        <v>35</v>
      </c>
      <c r="G37" s="53" t="s">
        <v>282</v>
      </c>
      <c r="H37" s="162">
        <v>50</v>
      </c>
      <c r="I37" s="17">
        <f t="shared" si="0"/>
        <v>1750</v>
      </c>
      <c r="J37" s="68">
        <v>1</v>
      </c>
      <c r="K37" s="17">
        <f t="shared" si="1"/>
        <v>1750</v>
      </c>
      <c r="L37" s="17">
        <f t="shared" si="2"/>
        <v>720</v>
      </c>
      <c r="M37" s="195">
        <v>0</v>
      </c>
      <c r="N37" s="108">
        <f t="shared" si="3"/>
        <v>1750</v>
      </c>
    </row>
    <row r="38" spans="1:14" x14ac:dyDescent="0.25">
      <c r="A38" s="53" t="s">
        <v>664</v>
      </c>
      <c r="B38" s="53">
        <v>35</v>
      </c>
      <c r="C38" s="53" t="s">
        <v>484</v>
      </c>
      <c r="D38" s="53" t="s">
        <v>286</v>
      </c>
      <c r="E38" s="53">
        <v>87.6</v>
      </c>
      <c r="F38" s="53">
        <v>87.6</v>
      </c>
      <c r="G38" s="53" t="s">
        <v>282</v>
      </c>
      <c r="H38" s="162">
        <v>50</v>
      </c>
      <c r="I38" s="17">
        <f t="shared" si="0"/>
        <v>4380</v>
      </c>
      <c r="J38" s="68">
        <v>1</v>
      </c>
      <c r="K38" s="17">
        <f t="shared" si="1"/>
        <v>4380</v>
      </c>
      <c r="L38" s="17">
        <f t="shared" si="2"/>
        <v>720</v>
      </c>
      <c r="M38" s="195">
        <v>0</v>
      </c>
      <c r="N38" s="108">
        <f t="shared" si="3"/>
        <v>4380</v>
      </c>
    </row>
    <row r="39" spans="1:14" x14ac:dyDescent="0.25">
      <c r="A39" s="53" t="s">
        <v>665</v>
      </c>
      <c r="B39" s="53">
        <v>36</v>
      </c>
      <c r="C39" s="53" t="s">
        <v>483</v>
      </c>
      <c r="D39" s="53" t="s">
        <v>286</v>
      </c>
      <c r="E39" s="53">
        <v>55.6</v>
      </c>
      <c r="F39" s="53">
        <v>55.6</v>
      </c>
      <c r="G39" s="53" t="s">
        <v>282</v>
      </c>
      <c r="H39" s="162">
        <v>50</v>
      </c>
      <c r="I39" s="17">
        <f t="shared" si="0"/>
        <v>2780</v>
      </c>
      <c r="J39" s="68">
        <v>1</v>
      </c>
      <c r="K39" s="17">
        <f t="shared" si="1"/>
        <v>2780</v>
      </c>
      <c r="L39" s="17">
        <f t="shared" si="2"/>
        <v>720</v>
      </c>
      <c r="M39" s="195">
        <v>0</v>
      </c>
      <c r="N39" s="108">
        <f t="shared" si="3"/>
        <v>2780</v>
      </c>
    </row>
    <row r="40" spans="1:14" x14ac:dyDescent="0.25">
      <c r="A40" s="53" t="s">
        <v>666</v>
      </c>
      <c r="B40" s="42">
        <v>37</v>
      </c>
      <c r="C40" s="53" t="s">
        <v>315</v>
      </c>
      <c r="D40" s="68" t="s">
        <v>281</v>
      </c>
      <c r="E40" s="53">
        <v>16.100000000000001</v>
      </c>
      <c r="F40" s="53">
        <f>E40*2</f>
        <v>32.200000000000003</v>
      </c>
      <c r="G40" s="53" t="s">
        <v>282</v>
      </c>
      <c r="H40" s="162">
        <v>50</v>
      </c>
      <c r="I40" s="17">
        <f t="shared" si="0"/>
        <v>805.00000000000011</v>
      </c>
      <c r="J40" s="68">
        <v>2</v>
      </c>
      <c r="K40" s="17">
        <f t="shared" si="1"/>
        <v>1610.0000000000002</v>
      </c>
      <c r="L40" s="17">
        <f t="shared" si="2"/>
        <v>1440</v>
      </c>
      <c r="M40" s="195">
        <v>0</v>
      </c>
      <c r="N40" s="108">
        <f t="shared" si="3"/>
        <v>1610.0000000000002</v>
      </c>
    </row>
    <row r="41" spans="1:14" x14ac:dyDescent="0.25">
      <c r="A41" s="53" t="s">
        <v>667</v>
      </c>
      <c r="B41" s="42">
        <v>38</v>
      </c>
      <c r="C41" s="53" t="s">
        <v>630</v>
      </c>
      <c r="D41" s="53" t="s">
        <v>281</v>
      </c>
      <c r="E41" s="53">
        <v>21</v>
      </c>
      <c r="F41" s="53">
        <v>42</v>
      </c>
      <c r="G41" s="53" t="s">
        <v>282</v>
      </c>
      <c r="H41" s="162">
        <v>50</v>
      </c>
      <c r="I41" s="17">
        <f t="shared" si="0"/>
        <v>1050</v>
      </c>
      <c r="J41" s="68">
        <v>2</v>
      </c>
      <c r="K41" s="17">
        <f t="shared" si="1"/>
        <v>2100</v>
      </c>
      <c r="L41" s="17">
        <f t="shared" si="2"/>
        <v>1440</v>
      </c>
      <c r="M41" s="195">
        <v>0</v>
      </c>
      <c r="N41" s="108">
        <f t="shared" si="3"/>
        <v>2100</v>
      </c>
    </row>
    <row r="42" spans="1:14" x14ac:dyDescent="0.25">
      <c r="A42" s="53" t="s">
        <v>668</v>
      </c>
      <c r="B42" s="53">
        <v>39</v>
      </c>
      <c r="C42" s="53" t="s">
        <v>470</v>
      </c>
      <c r="D42" s="53" t="s">
        <v>286</v>
      </c>
      <c r="E42" s="53">
        <v>0.75</v>
      </c>
      <c r="F42" s="53">
        <v>0.75</v>
      </c>
      <c r="G42" s="53" t="s">
        <v>282</v>
      </c>
      <c r="H42" s="162">
        <v>50</v>
      </c>
      <c r="I42" s="17">
        <f t="shared" si="0"/>
        <v>37.5</v>
      </c>
      <c r="J42" s="68">
        <v>1</v>
      </c>
      <c r="K42" s="17">
        <f t="shared" si="1"/>
        <v>37.5</v>
      </c>
      <c r="L42" s="17">
        <f t="shared" si="2"/>
        <v>720</v>
      </c>
      <c r="M42" s="195">
        <v>0</v>
      </c>
      <c r="N42" s="108">
        <f t="shared" si="3"/>
        <v>37.5</v>
      </c>
    </row>
    <row r="43" spans="1:14" x14ac:dyDescent="0.25">
      <c r="A43" s="53" t="s">
        <v>669</v>
      </c>
      <c r="B43" s="53">
        <v>40</v>
      </c>
      <c r="C43" s="53" t="s">
        <v>316</v>
      </c>
      <c r="D43" s="53" t="s">
        <v>281</v>
      </c>
      <c r="E43" s="53">
        <v>14.45</v>
      </c>
      <c r="F43" s="53">
        <v>28.9</v>
      </c>
      <c r="G43" s="53" t="s">
        <v>282</v>
      </c>
      <c r="H43" s="162">
        <v>50</v>
      </c>
      <c r="I43" s="17">
        <f t="shared" si="0"/>
        <v>722.5</v>
      </c>
      <c r="J43" s="68">
        <v>2</v>
      </c>
      <c r="K43" s="17">
        <f t="shared" si="1"/>
        <v>1445</v>
      </c>
      <c r="L43" s="17">
        <f t="shared" si="2"/>
        <v>1440</v>
      </c>
      <c r="M43" s="195">
        <v>0</v>
      </c>
      <c r="N43" s="108">
        <f t="shared" si="3"/>
        <v>1445</v>
      </c>
    </row>
    <row r="44" spans="1:14" x14ac:dyDescent="0.25">
      <c r="A44" s="53" t="s">
        <v>670</v>
      </c>
      <c r="B44" s="42">
        <v>41</v>
      </c>
      <c r="C44" s="53" t="s">
        <v>317</v>
      </c>
      <c r="D44" s="53" t="s">
        <v>286</v>
      </c>
      <c r="E44" s="53">
        <v>7</v>
      </c>
      <c r="F44" s="53">
        <v>7</v>
      </c>
      <c r="G44" s="53" t="s">
        <v>282</v>
      </c>
      <c r="H44" s="162">
        <v>50</v>
      </c>
      <c r="I44" s="17">
        <f t="shared" si="0"/>
        <v>350</v>
      </c>
      <c r="J44" s="68">
        <v>1</v>
      </c>
      <c r="K44" s="17">
        <f t="shared" si="1"/>
        <v>350</v>
      </c>
      <c r="L44" s="17">
        <f t="shared" si="2"/>
        <v>720</v>
      </c>
      <c r="M44" s="195">
        <v>0</v>
      </c>
      <c r="N44" s="108">
        <f t="shared" si="3"/>
        <v>350</v>
      </c>
    </row>
    <row r="45" spans="1:14" x14ac:dyDescent="0.25">
      <c r="A45" s="53" t="s">
        <v>671</v>
      </c>
      <c r="B45" s="42">
        <v>42</v>
      </c>
      <c r="C45" s="53" t="s">
        <v>318</v>
      </c>
      <c r="D45" s="53" t="s">
        <v>286</v>
      </c>
      <c r="E45" s="53">
        <v>60</v>
      </c>
      <c r="F45" s="53">
        <v>60</v>
      </c>
      <c r="G45" s="53" t="s">
        <v>282</v>
      </c>
      <c r="H45" s="162">
        <v>50</v>
      </c>
      <c r="I45" s="17">
        <f t="shared" si="0"/>
        <v>3000</v>
      </c>
      <c r="J45" s="68">
        <v>1</v>
      </c>
      <c r="K45" s="17">
        <f t="shared" si="1"/>
        <v>3000</v>
      </c>
      <c r="L45" s="17">
        <f t="shared" si="2"/>
        <v>720</v>
      </c>
      <c r="M45" s="195">
        <v>0</v>
      </c>
      <c r="N45" s="108">
        <f t="shared" si="3"/>
        <v>3000</v>
      </c>
    </row>
    <row r="46" spans="1:14" x14ac:dyDescent="0.25">
      <c r="A46" s="53" t="s">
        <v>672</v>
      </c>
      <c r="B46" s="53">
        <v>43</v>
      </c>
      <c r="C46" s="53" t="s">
        <v>526</v>
      </c>
      <c r="D46" s="53" t="s">
        <v>286</v>
      </c>
      <c r="E46" s="53">
        <v>26.3</v>
      </c>
      <c r="F46" s="53">
        <v>26.3</v>
      </c>
      <c r="G46" s="53" t="s">
        <v>282</v>
      </c>
      <c r="H46" s="162">
        <v>50</v>
      </c>
      <c r="I46" s="17">
        <f t="shared" si="0"/>
        <v>1315</v>
      </c>
      <c r="J46" s="68">
        <v>1</v>
      </c>
      <c r="K46" s="17">
        <f t="shared" si="1"/>
        <v>1315</v>
      </c>
      <c r="L46" s="17">
        <f t="shared" si="2"/>
        <v>720</v>
      </c>
      <c r="M46" s="195">
        <v>0</v>
      </c>
      <c r="N46" s="108">
        <f t="shared" si="3"/>
        <v>1315</v>
      </c>
    </row>
    <row r="47" spans="1:14" x14ac:dyDescent="0.25">
      <c r="A47" s="53" t="s">
        <v>673</v>
      </c>
      <c r="B47" s="53">
        <v>44</v>
      </c>
      <c r="C47" s="53" t="s">
        <v>525</v>
      </c>
      <c r="D47" s="53" t="s">
        <v>286</v>
      </c>
      <c r="E47" s="53">
        <v>26</v>
      </c>
      <c r="F47" s="53">
        <v>26</v>
      </c>
      <c r="G47" s="53" t="s">
        <v>282</v>
      </c>
      <c r="H47" s="162">
        <v>50</v>
      </c>
      <c r="I47" s="17">
        <f t="shared" si="0"/>
        <v>1300</v>
      </c>
      <c r="J47" s="68">
        <v>1</v>
      </c>
      <c r="K47" s="17">
        <f t="shared" si="1"/>
        <v>1300</v>
      </c>
      <c r="L47" s="17">
        <f t="shared" si="2"/>
        <v>720</v>
      </c>
      <c r="M47" s="195">
        <v>0</v>
      </c>
      <c r="N47" s="108">
        <f t="shared" si="3"/>
        <v>1300</v>
      </c>
    </row>
    <row r="48" spans="1:14" x14ac:dyDescent="0.25">
      <c r="A48" s="53" t="s">
        <v>550</v>
      </c>
      <c r="B48" s="42">
        <v>45</v>
      </c>
      <c r="C48" s="53" t="s">
        <v>306</v>
      </c>
      <c r="D48" s="53" t="s">
        <v>286</v>
      </c>
      <c r="E48" s="53">
        <v>26</v>
      </c>
      <c r="F48" s="53">
        <v>26</v>
      </c>
      <c r="G48" s="53" t="s">
        <v>282</v>
      </c>
      <c r="H48" s="162">
        <v>50</v>
      </c>
      <c r="I48" s="17">
        <f t="shared" si="0"/>
        <v>1300</v>
      </c>
      <c r="J48" s="68">
        <v>1</v>
      </c>
      <c r="K48" s="17">
        <f t="shared" si="1"/>
        <v>1300</v>
      </c>
      <c r="L48" s="17">
        <f t="shared" si="2"/>
        <v>720</v>
      </c>
      <c r="M48" s="195">
        <v>0</v>
      </c>
      <c r="N48" s="108">
        <f t="shared" si="3"/>
        <v>1300</v>
      </c>
    </row>
    <row r="49" spans="1:14" x14ac:dyDescent="0.25">
      <c r="A49" s="53" t="s">
        <v>558</v>
      </c>
      <c r="B49" s="42">
        <v>46</v>
      </c>
      <c r="C49" s="53" t="s">
        <v>320</v>
      </c>
      <c r="D49" s="53" t="s">
        <v>286</v>
      </c>
      <c r="E49" s="53">
        <v>16</v>
      </c>
      <c r="F49" s="53">
        <v>16</v>
      </c>
      <c r="G49" s="53" t="s">
        <v>282</v>
      </c>
      <c r="H49" s="162">
        <v>50</v>
      </c>
      <c r="I49" s="17">
        <f t="shared" si="0"/>
        <v>800</v>
      </c>
      <c r="J49" s="68">
        <v>1</v>
      </c>
      <c r="K49" s="17">
        <f t="shared" si="1"/>
        <v>800</v>
      </c>
      <c r="L49" s="17">
        <f t="shared" si="2"/>
        <v>720</v>
      </c>
      <c r="M49" s="195">
        <v>0</v>
      </c>
      <c r="N49" s="108">
        <f t="shared" si="3"/>
        <v>800</v>
      </c>
    </row>
    <row r="50" spans="1:14" x14ac:dyDescent="0.25">
      <c r="A50" s="53" t="s">
        <v>559</v>
      </c>
      <c r="B50" s="53">
        <v>47</v>
      </c>
      <c r="C50" s="53" t="s">
        <v>321</v>
      </c>
      <c r="D50" s="53" t="s">
        <v>286</v>
      </c>
      <c r="E50" s="53">
        <v>1</v>
      </c>
      <c r="F50" s="53">
        <v>1</v>
      </c>
      <c r="G50" s="53" t="s">
        <v>282</v>
      </c>
      <c r="H50" s="162">
        <v>50</v>
      </c>
      <c r="I50" s="17">
        <f t="shared" si="0"/>
        <v>50</v>
      </c>
      <c r="J50" s="68">
        <v>1</v>
      </c>
      <c r="K50" s="17">
        <f t="shared" si="1"/>
        <v>50</v>
      </c>
      <c r="L50" s="17">
        <f t="shared" si="2"/>
        <v>720</v>
      </c>
      <c r="M50" s="195">
        <v>0</v>
      </c>
      <c r="N50" s="108">
        <f t="shared" si="3"/>
        <v>50</v>
      </c>
    </row>
    <row r="51" spans="1:14" x14ac:dyDescent="0.25">
      <c r="A51" s="53" t="s">
        <v>560</v>
      </c>
      <c r="B51" s="53">
        <v>48</v>
      </c>
      <c r="C51" s="53" t="s">
        <v>322</v>
      </c>
      <c r="D51" s="53" t="s">
        <v>281</v>
      </c>
      <c r="E51" s="53">
        <v>2.4700000000000002</v>
      </c>
      <c r="F51" s="53">
        <v>4.9400000000000004</v>
      </c>
      <c r="G51" s="53" t="s">
        <v>282</v>
      </c>
      <c r="H51" s="162">
        <v>50</v>
      </c>
      <c r="I51" s="17">
        <f t="shared" si="0"/>
        <v>123.50000000000001</v>
      </c>
      <c r="J51" s="68">
        <v>2</v>
      </c>
      <c r="K51" s="17">
        <f t="shared" si="1"/>
        <v>247.00000000000003</v>
      </c>
      <c r="L51" s="17">
        <f t="shared" si="2"/>
        <v>1440</v>
      </c>
      <c r="M51" s="195">
        <v>0</v>
      </c>
      <c r="N51" s="108">
        <f t="shared" si="3"/>
        <v>247.00000000000003</v>
      </c>
    </row>
    <row r="52" spans="1:14" x14ac:dyDescent="0.25">
      <c r="A52" s="53" t="s">
        <v>561</v>
      </c>
      <c r="B52" s="42">
        <v>49</v>
      </c>
      <c r="C52" s="53" t="s">
        <v>323</v>
      </c>
      <c r="D52" s="53" t="s">
        <v>286</v>
      </c>
      <c r="E52" s="53">
        <v>23</v>
      </c>
      <c r="F52" s="53">
        <v>23</v>
      </c>
      <c r="G52" s="53" t="s">
        <v>282</v>
      </c>
      <c r="H52" s="162">
        <v>50</v>
      </c>
      <c r="I52" s="17">
        <f t="shared" si="0"/>
        <v>1150</v>
      </c>
      <c r="J52" s="68">
        <v>1</v>
      </c>
      <c r="K52" s="17">
        <f t="shared" si="1"/>
        <v>1150</v>
      </c>
      <c r="L52" s="17">
        <f t="shared" si="2"/>
        <v>720</v>
      </c>
      <c r="M52" s="195">
        <f>VLOOKUP(A52,'[1]TL 132 S'!$A$5:$I$55,9,0)</f>
        <v>7.65</v>
      </c>
      <c r="N52" s="108">
        <f t="shared" si="3"/>
        <v>1137.78125</v>
      </c>
    </row>
    <row r="53" spans="1:14" x14ac:dyDescent="0.25">
      <c r="A53" s="53" t="s">
        <v>562</v>
      </c>
      <c r="B53" s="42">
        <v>50</v>
      </c>
      <c r="C53" s="53" t="s">
        <v>451</v>
      </c>
      <c r="D53" s="53" t="s">
        <v>286</v>
      </c>
      <c r="E53" s="53">
        <v>17</v>
      </c>
      <c r="F53" s="53">
        <v>17</v>
      </c>
      <c r="G53" s="53" t="s">
        <v>282</v>
      </c>
      <c r="H53" s="162">
        <v>50</v>
      </c>
      <c r="I53" s="17">
        <f t="shared" si="0"/>
        <v>850</v>
      </c>
      <c r="J53" s="68">
        <v>1</v>
      </c>
      <c r="K53" s="17">
        <f t="shared" si="1"/>
        <v>850</v>
      </c>
      <c r="L53" s="17">
        <f t="shared" si="2"/>
        <v>720</v>
      </c>
      <c r="M53" s="195">
        <v>0</v>
      </c>
      <c r="N53" s="108">
        <f t="shared" si="3"/>
        <v>850</v>
      </c>
    </row>
    <row r="54" spans="1:14" x14ac:dyDescent="0.25">
      <c r="A54" s="53" t="s">
        <v>563</v>
      </c>
      <c r="B54" s="53">
        <v>51</v>
      </c>
      <c r="C54" s="53" t="s">
        <v>420</v>
      </c>
      <c r="D54" s="53" t="s">
        <v>286</v>
      </c>
      <c r="E54" s="53">
        <v>15</v>
      </c>
      <c r="F54" s="53">
        <v>15</v>
      </c>
      <c r="G54" s="53" t="s">
        <v>282</v>
      </c>
      <c r="H54" s="162">
        <v>50</v>
      </c>
      <c r="I54" s="17">
        <f t="shared" si="0"/>
        <v>750</v>
      </c>
      <c r="J54" s="68">
        <v>1</v>
      </c>
      <c r="K54" s="17">
        <f t="shared" si="1"/>
        <v>750</v>
      </c>
      <c r="L54" s="17">
        <f t="shared" si="2"/>
        <v>720</v>
      </c>
      <c r="M54" s="195">
        <v>0</v>
      </c>
      <c r="N54" s="108">
        <f t="shared" si="3"/>
        <v>750</v>
      </c>
    </row>
    <row r="55" spans="1:14" x14ac:dyDescent="0.25">
      <c r="A55" s="53" t="s">
        <v>564</v>
      </c>
      <c r="B55" s="53">
        <v>52</v>
      </c>
      <c r="C55" s="53" t="s">
        <v>324</v>
      </c>
      <c r="D55" s="53" t="s">
        <v>281</v>
      </c>
      <c r="E55" s="53">
        <v>14.5</v>
      </c>
      <c r="F55" s="53">
        <v>29</v>
      </c>
      <c r="G55" s="53" t="s">
        <v>282</v>
      </c>
      <c r="H55" s="162">
        <v>50</v>
      </c>
      <c r="I55" s="17">
        <f t="shared" si="0"/>
        <v>725</v>
      </c>
      <c r="J55" s="68">
        <v>2</v>
      </c>
      <c r="K55" s="17">
        <f t="shared" si="1"/>
        <v>1450</v>
      </c>
      <c r="L55" s="17">
        <f t="shared" si="2"/>
        <v>1440</v>
      </c>
      <c r="M55" s="195">
        <v>0</v>
      </c>
      <c r="N55" s="108">
        <f t="shared" si="3"/>
        <v>1450</v>
      </c>
    </row>
    <row r="56" spans="1:14" x14ac:dyDescent="0.25">
      <c r="A56" s="53" t="s">
        <v>565</v>
      </c>
      <c r="B56" s="42">
        <v>53</v>
      </c>
      <c r="C56" s="53" t="s">
        <v>325</v>
      </c>
      <c r="D56" s="53" t="s">
        <v>281</v>
      </c>
      <c r="E56" s="53">
        <v>16</v>
      </c>
      <c r="F56" s="53">
        <v>32</v>
      </c>
      <c r="G56" s="53" t="s">
        <v>282</v>
      </c>
      <c r="H56" s="162">
        <v>50</v>
      </c>
      <c r="I56" s="17">
        <f t="shared" si="0"/>
        <v>800</v>
      </c>
      <c r="J56" s="68">
        <v>2</v>
      </c>
      <c r="K56" s="17">
        <f t="shared" si="1"/>
        <v>1600</v>
      </c>
      <c r="L56" s="17">
        <f t="shared" si="2"/>
        <v>1440</v>
      </c>
      <c r="M56" s="195">
        <v>0</v>
      </c>
      <c r="N56" s="108">
        <f t="shared" si="3"/>
        <v>1600</v>
      </c>
    </row>
    <row r="57" spans="1:14" x14ac:dyDescent="0.25">
      <c r="A57" s="53" t="s">
        <v>679</v>
      </c>
      <c r="B57" s="42">
        <v>54</v>
      </c>
      <c r="C57" s="53" t="s">
        <v>326</v>
      </c>
      <c r="D57" s="53" t="s">
        <v>281</v>
      </c>
      <c r="E57" s="53">
        <v>5</v>
      </c>
      <c r="F57" s="53">
        <v>10</v>
      </c>
      <c r="G57" s="53" t="s">
        <v>282</v>
      </c>
      <c r="H57" s="162">
        <v>50</v>
      </c>
      <c r="I57" s="17">
        <f t="shared" si="0"/>
        <v>250</v>
      </c>
      <c r="J57" s="68">
        <v>2</v>
      </c>
      <c r="K57" s="17">
        <f t="shared" si="1"/>
        <v>500</v>
      </c>
      <c r="L57" s="17">
        <f t="shared" si="2"/>
        <v>1440</v>
      </c>
      <c r="M57" s="195">
        <f>VLOOKUP(A57,'[1]TL 132 S'!$A$5:$I$55,9,0)</f>
        <v>0</v>
      </c>
      <c r="N57" s="108">
        <f t="shared" si="3"/>
        <v>500</v>
      </c>
    </row>
    <row r="58" spans="1:14" x14ac:dyDescent="0.25">
      <c r="A58" s="53" t="s">
        <v>680</v>
      </c>
      <c r="B58" s="53">
        <v>55</v>
      </c>
      <c r="C58" s="53" t="s">
        <v>327</v>
      </c>
      <c r="D58" s="53" t="s">
        <v>286</v>
      </c>
      <c r="E58" s="53">
        <v>25</v>
      </c>
      <c r="F58" s="53">
        <v>25</v>
      </c>
      <c r="G58" s="53" t="s">
        <v>282</v>
      </c>
      <c r="H58" s="162">
        <v>50</v>
      </c>
      <c r="I58" s="17">
        <f t="shared" si="0"/>
        <v>1250</v>
      </c>
      <c r="J58" s="68">
        <v>1</v>
      </c>
      <c r="K58" s="17">
        <f t="shared" si="1"/>
        <v>1250</v>
      </c>
      <c r="L58" s="17">
        <f t="shared" si="2"/>
        <v>720</v>
      </c>
      <c r="M58" s="195">
        <v>0</v>
      </c>
      <c r="N58" s="108">
        <f t="shared" si="3"/>
        <v>1250</v>
      </c>
    </row>
    <row r="59" spans="1:14" x14ac:dyDescent="0.25">
      <c r="A59" s="53" t="s">
        <v>681</v>
      </c>
      <c r="B59" s="53">
        <v>56</v>
      </c>
      <c r="C59" s="53" t="s">
        <v>328</v>
      </c>
      <c r="D59" s="53" t="s">
        <v>286</v>
      </c>
      <c r="E59" s="53">
        <v>20</v>
      </c>
      <c r="F59" s="53">
        <v>20</v>
      </c>
      <c r="G59" s="53" t="s">
        <v>282</v>
      </c>
      <c r="H59" s="162">
        <v>50</v>
      </c>
      <c r="I59" s="17">
        <f t="shared" si="0"/>
        <v>1000</v>
      </c>
      <c r="J59" s="68">
        <v>1</v>
      </c>
      <c r="K59" s="17">
        <f t="shared" si="1"/>
        <v>1000</v>
      </c>
      <c r="L59" s="17">
        <f t="shared" si="2"/>
        <v>720</v>
      </c>
      <c r="M59" s="195">
        <v>0</v>
      </c>
      <c r="N59" s="108">
        <f t="shared" si="3"/>
        <v>1000</v>
      </c>
    </row>
    <row r="60" spans="1:14" x14ac:dyDescent="0.25">
      <c r="A60" s="53" t="s">
        <v>682</v>
      </c>
      <c r="B60" s="42">
        <v>57</v>
      </c>
      <c r="C60" s="53" t="s">
        <v>329</v>
      </c>
      <c r="D60" s="53" t="s">
        <v>286</v>
      </c>
      <c r="E60" s="53">
        <v>32.5</v>
      </c>
      <c r="F60" s="53">
        <v>32.5</v>
      </c>
      <c r="G60" s="53" t="s">
        <v>282</v>
      </c>
      <c r="H60" s="162">
        <v>50</v>
      </c>
      <c r="I60" s="17">
        <f t="shared" si="0"/>
        <v>1625</v>
      </c>
      <c r="J60" s="68">
        <v>1</v>
      </c>
      <c r="K60" s="17">
        <f t="shared" si="1"/>
        <v>1625</v>
      </c>
      <c r="L60" s="17">
        <f t="shared" si="2"/>
        <v>720</v>
      </c>
      <c r="M60" s="195">
        <v>0</v>
      </c>
      <c r="N60" s="108">
        <f t="shared" si="3"/>
        <v>1625</v>
      </c>
    </row>
    <row r="61" spans="1:14" x14ac:dyDescent="0.25">
      <c r="A61" s="53" t="s">
        <v>683</v>
      </c>
      <c r="B61" s="42">
        <v>58</v>
      </c>
      <c r="C61" s="53" t="s">
        <v>330</v>
      </c>
      <c r="D61" s="53" t="s">
        <v>286</v>
      </c>
      <c r="E61" s="53">
        <v>30</v>
      </c>
      <c r="F61" s="53">
        <v>30</v>
      </c>
      <c r="G61" s="53" t="s">
        <v>282</v>
      </c>
      <c r="H61" s="162">
        <v>50</v>
      </c>
      <c r="I61" s="17">
        <f t="shared" si="0"/>
        <v>1500</v>
      </c>
      <c r="J61" s="68">
        <v>1</v>
      </c>
      <c r="K61" s="17">
        <f t="shared" si="1"/>
        <v>1500</v>
      </c>
      <c r="L61" s="17">
        <f t="shared" si="2"/>
        <v>720</v>
      </c>
      <c r="M61" s="195">
        <v>0</v>
      </c>
      <c r="N61" s="108">
        <f t="shared" si="3"/>
        <v>1500</v>
      </c>
    </row>
    <row r="62" spans="1:14" x14ac:dyDescent="0.25">
      <c r="A62" s="53" t="s">
        <v>627</v>
      </c>
      <c r="B62" s="53">
        <v>59</v>
      </c>
      <c r="C62" s="53" t="s">
        <v>331</v>
      </c>
      <c r="D62" s="53" t="s">
        <v>286</v>
      </c>
      <c r="E62" s="53">
        <v>14.5</v>
      </c>
      <c r="F62" s="53">
        <v>14.5</v>
      </c>
      <c r="G62" s="53" t="s">
        <v>282</v>
      </c>
      <c r="H62" s="162">
        <v>50</v>
      </c>
      <c r="I62" s="17">
        <f t="shared" si="0"/>
        <v>725</v>
      </c>
      <c r="J62" s="68">
        <v>1</v>
      </c>
      <c r="K62" s="17">
        <f t="shared" si="1"/>
        <v>725</v>
      </c>
      <c r="L62" s="17">
        <f t="shared" si="2"/>
        <v>720</v>
      </c>
      <c r="M62" s="195">
        <v>0</v>
      </c>
      <c r="N62" s="108">
        <f t="shared" si="3"/>
        <v>725</v>
      </c>
    </row>
    <row r="63" spans="1:14" x14ac:dyDescent="0.25">
      <c r="A63" s="53" t="s">
        <v>684</v>
      </c>
      <c r="B63" s="53">
        <v>60</v>
      </c>
      <c r="C63" s="53" t="s">
        <v>332</v>
      </c>
      <c r="D63" s="53" t="s">
        <v>286</v>
      </c>
      <c r="E63" s="53">
        <v>26</v>
      </c>
      <c r="F63" s="53">
        <v>26</v>
      </c>
      <c r="G63" s="53" t="s">
        <v>282</v>
      </c>
      <c r="H63" s="162">
        <v>50</v>
      </c>
      <c r="I63" s="17">
        <f t="shared" si="0"/>
        <v>1300</v>
      </c>
      <c r="J63" s="68">
        <v>1</v>
      </c>
      <c r="K63" s="17">
        <f t="shared" si="1"/>
        <v>1300</v>
      </c>
      <c r="L63" s="17">
        <f t="shared" si="2"/>
        <v>720</v>
      </c>
      <c r="M63" s="195">
        <v>0</v>
      </c>
      <c r="N63" s="108">
        <f t="shared" si="3"/>
        <v>1300</v>
      </c>
    </row>
    <row r="64" spans="1:14" x14ac:dyDescent="0.25">
      <c r="A64" s="53" t="s">
        <v>647</v>
      </c>
      <c r="B64" s="42">
        <v>61</v>
      </c>
      <c r="C64" s="53" t="s">
        <v>629</v>
      </c>
      <c r="D64" s="53" t="s">
        <v>286</v>
      </c>
      <c r="E64" s="53">
        <v>45</v>
      </c>
      <c r="F64" s="53">
        <v>45</v>
      </c>
      <c r="G64" s="53" t="s">
        <v>282</v>
      </c>
      <c r="H64" s="162">
        <v>50</v>
      </c>
      <c r="I64" s="17">
        <f t="shared" si="0"/>
        <v>2250</v>
      </c>
      <c r="J64" s="68">
        <v>1</v>
      </c>
      <c r="K64" s="17">
        <f t="shared" si="1"/>
        <v>2250</v>
      </c>
      <c r="L64" s="17">
        <f t="shared" si="2"/>
        <v>720</v>
      </c>
      <c r="M64" s="195">
        <f>VLOOKUP(A64,'[1]TL 132 S'!$A$5:$I$55,9,0)</f>
        <v>0.11666666666666667</v>
      </c>
      <c r="N64" s="108">
        <f t="shared" si="3"/>
        <v>2249.6354166666665</v>
      </c>
    </row>
    <row r="65" spans="1:17" x14ac:dyDescent="0.25">
      <c r="A65" s="53" t="s">
        <v>685</v>
      </c>
      <c r="B65" s="42">
        <v>62</v>
      </c>
      <c r="C65" s="53" t="s">
        <v>334</v>
      </c>
      <c r="D65" s="53" t="s">
        <v>286</v>
      </c>
      <c r="E65" s="53">
        <v>142</v>
      </c>
      <c r="F65" s="53">
        <v>142</v>
      </c>
      <c r="G65" s="53" t="s">
        <v>282</v>
      </c>
      <c r="H65" s="162">
        <v>50</v>
      </c>
      <c r="I65" s="17">
        <f t="shared" si="0"/>
        <v>7100</v>
      </c>
      <c r="J65" s="68">
        <v>1</v>
      </c>
      <c r="K65" s="17">
        <f t="shared" si="1"/>
        <v>7100</v>
      </c>
      <c r="L65" s="17">
        <f t="shared" si="2"/>
        <v>720</v>
      </c>
      <c r="M65" s="195">
        <v>0</v>
      </c>
      <c r="N65" s="108">
        <f t="shared" si="3"/>
        <v>7100</v>
      </c>
    </row>
    <row r="66" spans="1:17" x14ac:dyDescent="0.25">
      <c r="A66" s="53" t="s">
        <v>686</v>
      </c>
      <c r="B66" s="53">
        <v>63</v>
      </c>
      <c r="C66" s="53" t="s">
        <v>335</v>
      </c>
      <c r="D66" s="53" t="s">
        <v>281</v>
      </c>
      <c r="E66" s="53">
        <v>2</v>
      </c>
      <c r="F66" s="53">
        <v>4</v>
      </c>
      <c r="G66" s="53" t="s">
        <v>282</v>
      </c>
      <c r="H66" s="162">
        <v>50</v>
      </c>
      <c r="I66" s="17">
        <f t="shared" si="0"/>
        <v>100</v>
      </c>
      <c r="J66" s="68">
        <v>2</v>
      </c>
      <c r="K66" s="17">
        <f t="shared" si="1"/>
        <v>200</v>
      </c>
      <c r="L66" s="17">
        <f t="shared" si="2"/>
        <v>1440</v>
      </c>
      <c r="M66" s="195">
        <v>0</v>
      </c>
      <c r="N66" s="108">
        <f t="shared" si="3"/>
        <v>200</v>
      </c>
    </row>
    <row r="67" spans="1:17" x14ac:dyDescent="0.25">
      <c r="A67" s="53" t="s">
        <v>687</v>
      </c>
      <c r="B67" s="53">
        <v>64</v>
      </c>
      <c r="C67" s="53" t="s">
        <v>421</v>
      </c>
      <c r="D67" s="53" t="s">
        <v>286</v>
      </c>
      <c r="E67" s="53">
        <v>6</v>
      </c>
      <c r="F67" s="53">
        <v>6</v>
      </c>
      <c r="G67" s="53" t="s">
        <v>282</v>
      </c>
      <c r="H67" s="162">
        <v>50</v>
      </c>
      <c r="I67" s="17">
        <f t="shared" si="0"/>
        <v>300</v>
      </c>
      <c r="J67" s="68">
        <v>1</v>
      </c>
      <c r="K67" s="17">
        <f t="shared" si="1"/>
        <v>300</v>
      </c>
      <c r="L67" s="17">
        <f t="shared" si="2"/>
        <v>720</v>
      </c>
      <c r="M67" s="195">
        <v>0</v>
      </c>
      <c r="N67" s="108">
        <f t="shared" si="3"/>
        <v>300</v>
      </c>
    </row>
    <row r="68" spans="1:17" x14ac:dyDescent="0.25">
      <c r="A68" s="53" t="s">
        <v>688</v>
      </c>
      <c r="B68" s="42">
        <v>65</v>
      </c>
      <c r="C68" s="53" t="s">
        <v>336</v>
      </c>
      <c r="D68" s="53" t="s">
        <v>286</v>
      </c>
      <c r="E68" s="53">
        <v>126</v>
      </c>
      <c r="F68" s="53">
        <v>126</v>
      </c>
      <c r="G68" s="53" t="s">
        <v>282</v>
      </c>
      <c r="H68" s="162">
        <v>50</v>
      </c>
      <c r="I68" s="17">
        <f t="shared" si="0"/>
        <v>6300</v>
      </c>
      <c r="J68" s="68">
        <v>1</v>
      </c>
      <c r="K68" s="17">
        <f t="shared" si="1"/>
        <v>6300</v>
      </c>
      <c r="L68" s="17">
        <f t="shared" si="2"/>
        <v>720</v>
      </c>
      <c r="M68" s="195">
        <v>0</v>
      </c>
      <c r="N68" s="108">
        <f t="shared" si="3"/>
        <v>6300</v>
      </c>
    </row>
    <row r="69" spans="1:17" x14ac:dyDescent="0.25">
      <c r="A69" s="53" t="s">
        <v>689</v>
      </c>
      <c r="B69" s="42">
        <v>66</v>
      </c>
      <c r="C69" s="53" t="s">
        <v>337</v>
      </c>
      <c r="D69" s="53" t="s">
        <v>286</v>
      </c>
      <c r="E69" s="53">
        <v>16</v>
      </c>
      <c r="F69" s="53">
        <v>16</v>
      </c>
      <c r="G69" s="53" t="s">
        <v>282</v>
      </c>
      <c r="H69" s="162">
        <v>50</v>
      </c>
      <c r="I69" s="17">
        <f t="shared" ref="I69:I120" si="4">H69*E69</f>
        <v>800</v>
      </c>
      <c r="J69" s="68">
        <v>1</v>
      </c>
      <c r="K69" s="17">
        <f t="shared" ref="K69:K120" si="5">J69*I69</f>
        <v>800</v>
      </c>
      <c r="L69" s="17">
        <f t="shared" ref="L69:L121" si="6">24*30*J69</f>
        <v>720</v>
      </c>
      <c r="M69" s="195">
        <v>0</v>
      </c>
      <c r="N69" s="108">
        <f t="shared" ref="N69:N120" si="7">K69*(L69-M69)/L69</f>
        <v>800</v>
      </c>
    </row>
    <row r="70" spans="1:17" x14ac:dyDescent="0.25">
      <c r="A70" s="53" t="s">
        <v>628</v>
      </c>
      <c r="B70" s="53">
        <v>67</v>
      </c>
      <c r="C70" s="53" t="s">
        <v>338</v>
      </c>
      <c r="D70" s="53" t="s">
        <v>286</v>
      </c>
      <c r="E70" s="53">
        <v>41</v>
      </c>
      <c r="F70" s="53">
        <v>41</v>
      </c>
      <c r="G70" s="53" t="s">
        <v>282</v>
      </c>
      <c r="H70" s="162">
        <v>50</v>
      </c>
      <c r="I70" s="17">
        <f t="shared" si="4"/>
        <v>2050</v>
      </c>
      <c r="J70" s="68">
        <v>1</v>
      </c>
      <c r="K70" s="17">
        <f t="shared" si="5"/>
        <v>2050</v>
      </c>
      <c r="L70" s="17">
        <f t="shared" si="6"/>
        <v>720</v>
      </c>
      <c r="M70" s="195">
        <v>0</v>
      </c>
      <c r="N70" s="108">
        <f t="shared" si="7"/>
        <v>2050</v>
      </c>
    </row>
    <row r="71" spans="1:17" ht="13.5" customHeight="1" x14ac:dyDescent="0.25">
      <c r="A71" s="53" t="s">
        <v>690</v>
      </c>
      <c r="B71" s="53">
        <v>68</v>
      </c>
      <c r="C71" s="53" t="s">
        <v>339</v>
      </c>
      <c r="D71" s="53" t="s">
        <v>286</v>
      </c>
      <c r="E71" s="53">
        <v>28</v>
      </c>
      <c r="F71" s="53">
        <v>28</v>
      </c>
      <c r="G71" s="53" t="s">
        <v>282</v>
      </c>
      <c r="H71" s="162">
        <v>50</v>
      </c>
      <c r="I71" s="17">
        <f t="shared" si="4"/>
        <v>1400</v>
      </c>
      <c r="J71" s="68">
        <v>1</v>
      </c>
      <c r="K71" s="17">
        <f t="shared" si="5"/>
        <v>1400</v>
      </c>
      <c r="L71" s="17">
        <f t="shared" si="6"/>
        <v>720</v>
      </c>
      <c r="M71" s="195">
        <v>0</v>
      </c>
      <c r="N71" s="108">
        <f t="shared" si="7"/>
        <v>1400</v>
      </c>
    </row>
    <row r="72" spans="1:17" ht="13.5" customHeight="1" x14ac:dyDescent="0.25">
      <c r="A72" s="53" t="s">
        <v>691</v>
      </c>
      <c r="B72" s="42">
        <v>69</v>
      </c>
      <c r="C72" s="68" t="s">
        <v>924</v>
      </c>
      <c r="D72" s="53" t="s">
        <v>286</v>
      </c>
      <c r="E72" s="53">
        <v>28</v>
      </c>
      <c r="F72" s="53">
        <v>28</v>
      </c>
      <c r="G72" s="53" t="s">
        <v>282</v>
      </c>
      <c r="H72" s="162">
        <v>50</v>
      </c>
      <c r="I72" s="17">
        <f t="shared" si="4"/>
        <v>1400</v>
      </c>
      <c r="J72" s="68">
        <v>1</v>
      </c>
      <c r="K72" s="17">
        <f t="shared" si="5"/>
        <v>1400</v>
      </c>
      <c r="L72" s="17">
        <f t="shared" si="6"/>
        <v>720</v>
      </c>
      <c r="M72" s="195">
        <v>0</v>
      </c>
      <c r="N72" s="108">
        <f t="shared" si="7"/>
        <v>1400</v>
      </c>
    </row>
    <row r="73" spans="1:17" ht="13.5" customHeight="1" x14ac:dyDescent="0.25">
      <c r="A73" s="53" t="s">
        <v>692</v>
      </c>
      <c r="B73" s="42">
        <v>70</v>
      </c>
      <c r="C73" s="53" t="s">
        <v>341</v>
      </c>
      <c r="D73" s="53" t="s">
        <v>286</v>
      </c>
      <c r="E73" s="53">
        <v>35</v>
      </c>
      <c r="F73" s="53">
        <v>35</v>
      </c>
      <c r="G73" s="53" t="s">
        <v>282</v>
      </c>
      <c r="H73" s="162">
        <v>50</v>
      </c>
      <c r="I73" s="17">
        <f t="shared" si="4"/>
        <v>1750</v>
      </c>
      <c r="J73" s="68">
        <v>1</v>
      </c>
      <c r="K73" s="17">
        <f t="shared" si="5"/>
        <v>1750</v>
      </c>
      <c r="L73" s="17">
        <f t="shared" si="6"/>
        <v>720</v>
      </c>
      <c r="M73" s="195">
        <v>0</v>
      </c>
      <c r="N73" s="108">
        <f t="shared" si="7"/>
        <v>1750</v>
      </c>
      <c r="Q73">
        <f>25*12</f>
        <v>300</v>
      </c>
    </row>
    <row r="74" spans="1:17" ht="13.5" customHeight="1" x14ac:dyDescent="0.25">
      <c r="A74" s="53" t="s">
        <v>693</v>
      </c>
      <c r="B74" s="53">
        <v>71</v>
      </c>
      <c r="C74" s="53" t="s">
        <v>342</v>
      </c>
      <c r="D74" s="53" t="s">
        <v>286</v>
      </c>
      <c r="E74" s="53">
        <v>39.49</v>
      </c>
      <c r="F74" s="53">
        <v>39.49</v>
      </c>
      <c r="G74" s="53" t="s">
        <v>282</v>
      </c>
      <c r="H74" s="162">
        <v>50</v>
      </c>
      <c r="I74" s="17">
        <f t="shared" si="4"/>
        <v>1974.5</v>
      </c>
      <c r="J74" s="68">
        <v>1</v>
      </c>
      <c r="K74" s="17">
        <f t="shared" si="5"/>
        <v>1974.5</v>
      </c>
      <c r="L74" s="17">
        <f t="shared" si="6"/>
        <v>720</v>
      </c>
      <c r="M74" s="195">
        <v>0</v>
      </c>
      <c r="N74" s="108">
        <f t="shared" si="7"/>
        <v>1974.5</v>
      </c>
    </row>
    <row r="75" spans="1:17" ht="13.5" customHeight="1" x14ac:dyDescent="0.25">
      <c r="A75" s="53" t="s">
        <v>694</v>
      </c>
      <c r="B75" s="53">
        <v>72</v>
      </c>
      <c r="C75" s="53" t="s">
        <v>343</v>
      </c>
      <c r="D75" s="68" t="s">
        <v>281</v>
      </c>
      <c r="E75" s="53">
        <v>52</v>
      </c>
      <c r="F75" s="53">
        <v>104</v>
      </c>
      <c r="G75" s="53" t="s">
        <v>282</v>
      </c>
      <c r="H75" s="162">
        <v>50</v>
      </c>
      <c r="I75" s="17">
        <f t="shared" si="4"/>
        <v>2600</v>
      </c>
      <c r="J75" s="68">
        <v>2</v>
      </c>
      <c r="K75" s="17">
        <f t="shared" si="5"/>
        <v>5200</v>
      </c>
      <c r="L75" s="17">
        <f t="shared" si="6"/>
        <v>1440</v>
      </c>
      <c r="M75" s="195">
        <f>VLOOKUP(A75,'[1]TL 132 S'!$A$5:$I$55,9,0)</f>
        <v>45.366666666666667</v>
      </c>
      <c r="N75" s="108">
        <f t="shared" si="7"/>
        <v>5036.1759259259261</v>
      </c>
    </row>
    <row r="76" spans="1:17" ht="13.5" customHeight="1" x14ac:dyDescent="0.25">
      <c r="A76" s="53" t="s">
        <v>674</v>
      </c>
      <c r="B76" s="42">
        <v>73</v>
      </c>
      <c r="C76" s="53" t="s">
        <v>346</v>
      </c>
      <c r="D76" s="53" t="s">
        <v>286</v>
      </c>
      <c r="E76" s="53">
        <v>4.01</v>
      </c>
      <c r="F76" s="53">
        <v>4.01</v>
      </c>
      <c r="G76" s="53" t="s">
        <v>282</v>
      </c>
      <c r="H76" s="162">
        <v>50</v>
      </c>
      <c r="I76" s="17">
        <f t="shared" si="4"/>
        <v>200.5</v>
      </c>
      <c r="J76" s="68">
        <v>1</v>
      </c>
      <c r="K76" s="17">
        <f t="shared" si="5"/>
        <v>200.5</v>
      </c>
      <c r="L76" s="17">
        <f t="shared" si="6"/>
        <v>720</v>
      </c>
      <c r="M76" s="195">
        <v>0</v>
      </c>
      <c r="N76" s="108">
        <f t="shared" si="7"/>
        <v>200.5</v>
      </c>
    </row>
    <row r="77" spans="1:17" ht="13.5" customHeight="1" x14ac:dyDescent="0.25">
      <c r="A77" s="53" t="s">
        <v>675</v>
      </c>
      <c r="B77" s="42">
        <v>74</v>
      </c>
      <c r="C77" s="53" t="s">
        <v>347</v>
      </c>
      <c r="D77" s="53" t="s">
        <v>286</v>
      </c>
      <c r="E77" s="53">
        <v>2</v>
      </c>
      <c r="F77" s="53">
        <v>2</v>
      </c>
      <c r="G77" s="53" t="s">
        <v>282</v>
      </c>
      <c r="H77" s="162">
        <v>50</v>
      </c>
      <c r="I77" s="17">
        <f t="shared" si="4"/>
        <v>100</v>
      </c>
      <c r="J77" s="68">
        <v>1</v>
      </c>
      <c r="K77" s="17">
        <f t="shared" si="5"/>
        <v>100</v>
      </c>
      <c r="L77" s="17">
        <f t="shared" si="6"/>
        <v>720</v>
      </c>
      <c r="M77" s="195">
        <v>0</v>
      </c>
      <c r="N77" s="108">
        <f t="shared" si="7"/>
        <v>100</v>
      </c>
    </row>
    <row r="78" spans="1:17" ht="13.5" customHeight="1" x14ac:dyDescent="0.25">
      <c r="A78" s="53" t="s">
        <v>556</v>
      </c>
      <c r="B78" s="53">
        <v>75</v>
      </c>
      <c r="C78" s="53" t="s">
        <v>348</v>
      </c>
      <c r="D78" s="53" t="s">
        <v>281</v>
      </c>
      <c r="E78" s="53">
        <v>35</v>
      </c>
      <c r="F78" s="53">
        <v>70</v>
      </c>
      <c r="G78" s="53" t="s">
        <v>282</v>
      </c>
      <c r="H78" s="162">
        <v>50</v>
      </c>
      <c r="I78" s="17">
        <f t="shared" si="4"/>
        <v>1750</v>
      </c>
      <c r="J78" s="68">
        <v>2</v>
      </c>
      <c r="K78" s="17">
        <f t="shared" si="5"/>
        <v>3500</v>
      </c>
      <c r="L78" s="17">
        <f t="shared" si="6"/>
        <v>1440</v>
      </c>
      <c r="M78" s="195">
        <v>0</v>
      </c>
      <c r="N78" s="108">
        <f t="shared" si="7"/>
        <v>3500</v>
      </c>
    </row>
    <row r="79" spans="1:17" ht="13.5" customHeight="1" x14ac:dyDescent="0.25">
      <c r="A79" s="53" t="s">
        <v>557</v>
      </c>
      <c r="B79" s="53">
        <v>76</v>
      </c>
      <c r="C79" s="53" t="s">
        <v>349</v>
      </c>
      <c r="D79" s="53" t="s">
        <v>286</v>
      </c>
      <c r="E79" s="53">
        <v>4.5999999999999996</v>
      </c>
      <c r="F79" s="53">
        <v>4.5999999999999996</v>
      </c>
      <c r="G79" s="53" t="s">
        <v>282</v>
      </c>
      <c r="H79" s="162">
        <v>50</v>
      </c>
      <c r="I79" s="17">
        <f t="shared" si="4"/>
        <v>229.99999999999997</v>
      </c>
      <c r="J79" s="68">
        <v>1</v>
      </c>
      <c r="K79" s="17">
        <f t="shared" si="5"/>
        <v>229.99999999999997</v>
      </c>
      <c r="L79" s="17">
        <f t="shared" si="6"/>
        <v>720</v>
      </c>
      <c r="M79" s="195">
        <v>0</v>
      </c>
      <c r="N79" s="108">
        <f t="shared" si="7"/>
        <v>229.99999999999997</v>
      </c>
    </row>
    <row r="80" spans="1:17" ht="13.5" customHeight="1" x14ac:dyDescent="0.25">
      <c r="A80" s="53" t="s">
        <v>695</v>
      </c>
      <c r="B80" s="42">
        <v>77</v>
      </c>
      <c r="C80" s="53" t="s">
        <v>350</v>
      </c>
      <c r="D80" s="53" t="s">
        <v>286</v>
      </c>
      <c r="E80" s="53">
        <v>6</v>
      </c>
      <c r="F80" s="53">
        <v>6</v>
      </c>
      <c r="G80" s="53" t="s">
        <v>282</v>
      </c>
      <c r="H80" s="162">
        <v>50</v>
      </c>
      <c r="I80" s="17">
        <f t="shared" si="4"/>
        <v>300</v>
      </c>
      <c r="J80" s="68">
        <v>1</v>
      </c>
      <c r="K80" s="17">
        <f t="shared" si="5"/>
        <v>300</v>
      </c>
      <c r="L80" s="17">
        <f t="shared" si="6"/>
        <v>720</v>
      </c>
      <c r="M80" s="195">
        <v>0</v>
      </c>
      <c r="N80" s="108">
        <f t="shared" si="7"/>
        <v>300</v>
      </c>
    </row>
    <row r="81" spans="1:14" ht="13.5" customHeight="1" x14ac:dyDescent="0.25">
      <c r="A81" s="53" t="s">
        <v>696</v>
      </c>
      <c r="B81" s="42">
        <v>78</v>
      </c>
      <c r="C81" s="53" t="s">
        <v>351</v>
      </c>
      <c r="D81" s="53" t="s">
        <v>286</v>
      </c>
      <c r="E81" s="53">
        <v>6</v>
      </c>
      <c r="F81" s="53">
        <v>6</v>
      </c>
      <c r="G81" s="53" t="s">
        <v>282</v>
      </c>
      <c r="H81" s="162">
        <v>50</v>
      </c>
      <c r="I81" s="17">
        <f t="shared" si="4"/>
        <v>300</v>
      </c>
      <c r="J81" s="68">
        <v>1</v>
      </c>
      <c r="K81" s="17">
        <f t="shared" si="5"/>
        <v>300</v>
      </c>
      <c r="L81" s="17">
        <f t="shared" si="6"/>
        <v>720</v>
      </c>
      <c r="M81" s="195">
        <v>0</v>
      </c>
      <c r="N81" s="108">
        <f t="shared" si="7"/>
        <v>300</v>
      </c>
    </row>
    <row r="82" spans="1:14" ht="13.5" customHeight="1" x14ac:dyDescent="0.25">
      <c r="A82" s="53" t="s">
        <v>697</v>
      </c>
      <c r="B82" s="53">
        <v>79</v>
      </c>
      <c r="C82" s="53" t="s">
        <v>352</v>
      </c>
      <c r="D82" s="53" t="s">
        <v>281</v>
      </c>
      <c r="E82" s="53">
        <v>31</v>
      </c>
      <c r="F82" s="53">
        <v>62</v>
      </c>
      <c r="G82" s="53" t="s">
        <v>282</v>
      </c>
      <c r="H82" s="162">
        <v>50</v>
      </c>
      <c r="I82" s="17">
        <f t="shared" si="4"/>
        <v>1550</v>
      </c>
      <c r="J82" s="68">
        <v>2</v>
      </c>
      <c r="K82" s="17">
        <f t="shared" si="5"/>
        <v>3100</v>
      </c>
      <c r="L82" s="17">
        <f t="shared" si="6"/>
        <v>1440</v>
      </c>
      <c r="M82" s="195">
        <v>0</v>
      </c>
      <c r="N82" s="108">
        <f t="shared" si="7"/>
        <v>3100</v>
      </c>
    </row>
    <row r="83" spans="1:14" ht="13.5" customHeight="1" x14ac:dyDescent="0.25">
      <c r="A83" s="53" t="s">
        <v>566</v>
      </c>
      <c r="B83" s="53">
        <v>80</v>
      </c>
      <c r="C83" s="53" t="s">
        <v>353</v>
      </c>
      <c r="D83" s="53" t="s">
        <v>286</v>
      </c>
      <c r="E83" s="53">
        <v>1</v>
      </c>
      <c r="F83" s="53">
        <v>1</v>
      </c>
      <c r="G83" s="53" t="s">
        <v>282</v>
      </c>
      <c r="H83" s="162">
        <v>50</v>
      </c>
      <c r="I83" s="17">
        <f t="shared" si="4"/>
        <v>50</v>
      </c>
      <c r="J83" s="68">
        <v>1</v>
      </c>
      <c r="K83" s="17">
        <f t="shared" si="5"/>
        <v>50</v>
      </c>
      <c r="L83" s="17">
        <f t="shared" si="6"/>
        <v>720</v>
      </c>
      <c r="M83" s="195">
        <v>0</v>
      </c>
      <c r="N83" s="108">
        <f t="shared" si="7"/>
        <v>50</v>
      </c>
    </row>
    <row r="84" spans="1:14" ht="15" customHeight="1" x14ac:dyDescent="0.25">
      <c r="A84" s="53" t="s">
        <v>567</v>
      </c>
      <c r="B84" s="42">
        <v>81</v>
      </c>
      <c r="C84" s="53" t="s">
        <v>354</v>
      </c>
      <c r="D84" s="53" t="s">
        <v>286</v>
      </c>
      <c r="E84" s="53">
        <v>7.2</v>
      </c>
      <c r="F84" s="53">
        <v>7.2</v>
      </c>
      <c r="G84" s="53" t="s">
        <v>282</v>
      </c>
      <c r="H84" s="162">
        <v>50</v>
      </c>
      <c r="I84" s="17">
        <f t="shared" si="4"/>
        <v>360</v>
      </c>
      <c r="J84" s="68">
        <v>1</v>
      </c>
      <c r="K84" s="17">
        <f t="shared" si="5"/>
        <v>360</v>
      </c>
      <c r="L84" s="17">
        <f t="shared" si="6"/>
        <v>720</v>
      </c>
      <c r="M84" s="195">
        <v>0</v>
      </c>
      <c r="N84" s="108">
        <f t="shared" si="7"/>
        <v>360</v>
      </c>
    </row>
    <row r="85" spans="1:14" ht="15.6" customHeight="1" x14ac:dyDescent="0.25">
      <c r="A85" s="53" t="s">
        <v>676</v>
      </c>
      <c r="B85" s="42">
        <v>82</v>
      </c>
      <c r="C85" s="53" t="s">
        <v>478</v>
      </c>
      <c r="D85" s="53" t="s">
        <v>286</v>
      </c>
      <c r="E85" s="53">
        <v>27.43</v>
      </c>
      <c r="F85" s="53">
        <v>27.43</v>
      </c>
      <c r="G85" s="53" t="s">
        <v>282</v>
      </c>
      <c r="H85" s="162">
        <v>50</v>
      </c>
      <c r="I85" s="17">
        <f t="shared" si="4"/>
        <v>1371.5</v>
      </c>
      <c r="J85" s="68">
        <v>1</v>
      </c>
      <c r="K85" s="17">
        <f t="shared" si="5"/>
        <v>1371.5</v>
      </c>
      <c r="L85" s="17">
        <f t="shared" si="6"/>
        <v>720</v>
      </c>
      <c r="M85" s="195">
        <v>0</v>
      </c>
      <c r="N85" s="108">
        <f t="shared" si="7"/>
        <v>1371.5</v>
      </c>
    </row>
    <row r="86" spans="1:14" ht="15.6" customHeight="1" x14ac:dyDescent="0.25">
      <c r="A86" s="53" t="s">
        <v>677</v>
      </c>
      <c r="B86" s="53">
        <v>83</v>
      </c>
      <c r="C86" s="53" t="s">
        <v>482</v>
      </c>
      <c r="D86" s="53" t="s">
        <v>286</v>
      </c>
      <c r="E86" s="53">
        <v>13.5</v>
      </c>
      <c r="F86" s="53">
        <v>13.5</v>
      </c>
      <c r="G86" s="53" t="s">
        <v>282</v>
      </c>
      <c r="H86" s="162">
        <v>50</v>
      </c>
      <c r="I86" s="17">
        <f t="shared" si="4"/>
        <v>675</v>
      </c>
      <c r="J86" s="68">
        <v>1</v>
      </c>
      <c r="K86" s="17">
        <f t="shared" si="5"/>
        <v>675</v>
      </c>
      <c r="L86" s="17">
        <f t="shared" si="6"/>
        <v>720</v>
      </c>
      <c r="M86" s="195">
        <f>VLOOKUP(A86,'[1]TL 132 S'!$A$5:$I$55,9,0)</f>
        <v>0.31666666666666665</v>
      </c>
      <c r="N86" s="108">
        <f t="shared" si="7"/>
        <v>674.70312499999989</v>
      </c>
    </row>
    <row r="87" spans="1:14" ht="15.6" customHeight="1" x14ac:dyDescent="0.25">
      <c r="A87" s="53" t="s">
        <v>678</v>
      </c>
      <c r="B87" s="53">
        <v>84</v>
      </c>
      <c r="C87" s="53" t="s">
        <v>493</v>
      </c>
      <c r="D87" s="53" t="s">
        <v>281</v>
      </c>
      <c r="E87" s="53">
        <v>15.05</v>
      </c>
      <c r="F87" s="53">
        <v>30.1</v>
      </c>
      <c r="G87" s="53" t="s">
        <v>282</v>
      </c>
      <c r="H87" s="162">
        <v>50</v>
      </c>
      <c r="I87" s="17">
        <f t="shared" si="4"/>
        <v>752.5</v>
      </c>
      <c r="J87" s="68">
        <v>2</v>
      </c>
      <c r="K87" s="17">
        <f t="shared" si="5"/>
        <v>1505</v>
      </c>
      <c r="L87" s="17">
        <f t="shared" si="6"/>
        <v>1440</v>
      </c>
      <c r="M87" s="195">
        <f>VLOOKUP(A87,'[1]TL 132 S'!$A$5:$I$55,9,0)</f>
        <v>0.5</v>
      </c>
      <c r="N87" s="108">
        <f t="shared" si="7"/>
        <v>1504.4774305555557</v>
      </c>
    </row>
    <row r="88" spans="1:14" ht="15.6" customHeight="1" x14ac:dyDescent="0.25">
      <c r="A88" s="53" t="s">
        <v>698</v>
      </c>
      <c r="B88" s="42">
        <v>85</v>
      </c>
      <c r="C88" s="53" t="s">
        <v>487</v>
      </c>
      <c r="D88" s="53" t="s">
        <v>281</v>
      </c>
      <c r="E88" s="53">
        <v>15.335000000000001</v>
      </c>
      <c r="F88" s="53">
        <v>30.67</v>
      </c>
      <c r="G88" s="53" t="s">
        <v>282</v>
      </c>
      <c r="H88" s="162">
        <v>50</v>
      </c>
      <c r="I88" s="17">
        <f t="shared" si="4"/>
        <v>766.75</v>
      </c>
      <c r="J88" s="68">
        <v>2</v>
      </c>
      <c r="K88" s="17">
        <f t="shared" si="5"/>
        <v>1533.5</v>
      </c>
      <c r="L88" s="17">
        <f t="shared" si="6"/>
        <v>1440</v>
      </c>
      <c r="M88" s="195">
        <v>0</v>
      </c>
      <c r="N88" s="108">
        <f t="shared" si="7"/>
        <v>1533.5</v>
      </c>
    </row>
    <row r="89" spans="1:14" ht="15.6" customHeight="1" x14ac:dyDescent="0.25">
      <c r="A89" s="53" t="s">
        <v>699</v>
      </c>
      <c r="B89" s="42">
        <v>86</v>
      </c>
      <c r="C89" s="53" t="s">
        <v>485</v>
      </c>
      <c r="D89" s="53" t="s">
        <v>281</v>
      </c>
      <c r="E89" s="53">
        <v>25.3</v>
      </c>
      <c r="F89" s="53">
        <v>50.6</v>
      </c>
      <c r="G89" s="53" t="s">
        <v>282</v>
      </c>
      <c r="H89" s="162">
        <v>50</v>
      </c>
      <c r="I89" s="17">
        <f t="shared" si="4"/>
        <v>1265</v>
      </c>
      <c r="J89" s="68">
        <v>2</v>
      </c>
      <c r="K89" s="17">
        <f t="shared" si="5"/>
        <v>2530</v>
      </c>
      <c r="L89" s="17">
        <f t="shared" si="6"/>
        <v>1440</v>
      </c>
      <c r="M89" s="195">
        <v>0</v>
      </c>
      <c r="N89" s="108">
        <f t="shared" si="7"/>
        <v>2530</v>
      </c>
    </row>
    <row r="90" spans="1:14" ht="15.6" customHeight="1" x14ac:dyDescent="0.25">
      <c r="A90" s="53" t="s">
        <v>568</v>
      </c>
      <c r="B90" s="53">
        <v>87</v>
      </c>
      <c r="C90" s="53" t="s">
        <v>494</v>
      </c>
      <c r="D90" s="53" t="s">
        <v>281</v>
      </c>
      <c r="E90" s="53">
        <v>18</v>
      </c>
      <c r="F90" s="53">
        <v>36</v>
      </c>
      <c r="G90" s="53" t="s">
        <v>282</v>
      </c>
      <c r="H90" s="162">
        <v>50</v>
      </c>
      <c r="I90" s="17">
        <f t="shared" si="4"/>
        <v>900</v>
      </c>
      <c r="J90" s="68">
        <v>2</v>
      </c>
      <c r="K90" s="17">
        <f t="shared" si="5"/>
        <v>1800</v>
      </c>
      <c r="L90" s="17">
        <f t="shared" si="6"/>
        <v>1440</v>
      </c>
      <c r="M90" s="195">
        <f>VLOOKUP(A90,'[1]TL 132 S'!$A$5:$I$55,9,0)</f>
        <v>7.6833333333333336</v>
      </c>
      <c r="N90" s="108">
        <f t="shared" si="7"/>
        <v>1790.3958333333333</v>
      </c>
    </row>
    <row r="91" spans="1:14" ht="15.6" customHeight="1" x14ac:dyDescent="0.25">
      <c r="A91" s="53" t="s">
        <v>783</v>
      </c>
      <c r="B91" s="53">
        <v>88</v>
      </c>
      <c r="C91" s="53" t="s">
        <v>784</v>
      </c>
      <c r="D91" s="53" t="s">
        <v>286</v>
      </c>
      <c r="E91" s="53">
        <v>24</v>
      </c>
      <c r="F91" s="53">
        <v>24</v>
      </c>
      <c r="G91" s="53" t="s">
        <v>282</v>
      </c>
      <c r="H91" s="162">
        <v>50</v>
      </c>
      <c r="I91" s="17">
        <f t="shared" si="4"/>
        <v>1200</v>
      </c>
      <c r="J91" s="68">
        <v>1</v>
      </c>
      <c r="K91" s="17">
        <f t="shared" si="5"/>
        <v>1200</v>
      </c>
      <c r="L91" s="17">
        <f t="shared" si="6"/>
        <v>720</v>
      </c>
      <c r="M91" s="195">
        <v>0</v>
      </c>
      <c r="N91" s="108">
        <f t="shared" si="7"/>
        <v>1200</v>
      </c>
    </row>
    <row r="92" spans="1:14" ht="15.6" customHeight="1" x14ac:dyDescent="0.25">
      <c r="A92" s="53" t="s">
        <v>786</v>
      </c>
      <c r="B92" s="42">
        <v>89</v>
      </c>
      <c r="C92" s="53" t="s">
        <v>785</v>
      </c>
      <c r="D92" s="53" t="s">
        <v>286</v>
      </c>
      <c r="E92" s="53">
        <v>21.5</v>
      </c>
      <c r="F92" s="53">
        <v>21.5</v>
      </c>
      <c r="G92" s="53" t="s">
        <v>282</v>
      </c>
      <c r="H92" s="162">
        <v>50</v>
      </c>
      <c r="I92" s="17">
        <f t="shared" si="4"/>
        <v>1075</v>
      </c>
      <c r="J92" s="68">
        <v>1</v>
      </c>
      <c r="K92" s="17">
        <f t="shared" si="5"/>
        <v>1075</v>
      </c>
      <c r="L92" s="17">
        <f t="shared" si="6"/>
        <v>720</v>
      </c>
      <c r="M92" s="195">
        <v>0</v>
      </c>
      <c r="N92" s="108">
        <f t="shared" si="7"/>
        <v>1075</v>
      </c>
    </row>
    <row r="93" spans="1:14" ht="15.6" customHeight="1" x14ac:dyDescent="0.25">
      <c r="A93" s="53" t="s">
        <v>787</v>
      </c>
      <c r="B93" s="42">
        <v>90</v>
      </c>
      <c r="C93" s="53" t="s">
        <v>782</v>
      </c>
      <c r="D93" s="53" t="s">
        <v>286</v>
      </c>
      <c r="E93" s="53">
        <v>21</v>
      </c>
      <c r="F93" s="53">
        <v>21</v>
      </c>
      <c r="G93" s="53" t="s">
        <v>282</v>
      </c>
      <c r="H93" s="162">
        <v>50</v>
      </c>
      <c r="I93" s="17">
        <f t="shared" si="4"/>
        <v>1050</v>
      </c>
      <c r="J93" s="68">
        <v>1</v>
      </c>
      <c r="K93" s="17">
        <f t="shared" si="5"/>
        <v>1050</v>
      </c>
      <c r="L93" s="17">
        <f t="shared" si="6"/>
        <v>720</v>
      </c>
      <c r="M93" s="195">
        <v>0</v>
      </c>
      <c r="N93" s="108">
        <f t="shared" si="7"/>
        <v>1050</v>
      </c>
    </row>
    <row r="94" spans="1:14" ht="15.6" customHeight="1" x14ac:dyDescent="0.25">
      <c r="A94" s="53" t="s">
        <v>900</v>
      </c>
      <c r="B94" s="53">
        <v>91</v>
      </c>
      <c r="C94" s="53" t="s">
        <v>899</v>
      </c>
      <c r="D94" s="53" t="s">
        <v>281</v>
      </c>
      <c r="E94" s="53">
        <v>0.1</v>
      </c>
      <c r="F94" s="53">
        <v>0.2</v>
      </c>
      <c r="G94" s="53" t="s">
        <v>282</v>
      </c>
      <c r="H94" s="162">
        <v>50</v>
      </c>
      <c r="I94" s="17">
        <f t="shared" si="4"/>
        <v>5</v>
      </c>
      <c r="J94" s="68">
        <v>2</v>
      </c>
      <c r="K94" s="17">
        <f t="shared" si="5"/>
        <v>10</v>
      </c>
      <c r="L94" s="17">
        <f t="shared" si="6"/>
        <v>1440</v>
      </c>
      <c r="M94" s="195">
        <v>0</v>
      </c>
      <c r="N94" s="108">
        <f t="shared" si="7"/>
        <v>10</v>
      </c>
    </row>
    <row r="95" spans="1:14" ht="15.6" customHeight="1" x14ac:dyDescent="0.25">
      <c r="A95" s="53" t="s">
        <v>901</v>
      </c>
      <c r="B95" s="53">
        <v>92</v>
      </c>
      <c r="C95" s="53" t="s">
        <v>789</v>
      </c>
      <c r="D95" s="154" t="s">
        <v>286</v>
      </c>
      <c r="E95" s="154">
        <v>34</v>
      </c>
      <c r="F95" s="154">
        <v>34</v>
      </c>
      <c r="G95" s="75" t="s">
        <v>282</v>
      </c>
      <c r="H95" s="162">
        <v>50</v>
      </c>
      <c r="I95" s="17">
        <f t="shared" si="4"/>
        <v>1700</v>
      </c>
      <c r="J95" s="68">
        <v>1</v>
      </c>
      <c r="K95" s="17">
        <f t="shared" si="5"/>
        <v>1700</v>
      </c>
      <c r="L95" s="17">
        <f t="shared" si="6"/>
        <v>720</v>
      </c>
      <c r="M95" s="195">
        <v>0</v>
      </c>
      <c r="N95" s="108">
        <f t="shared" si="7"/>
        <v>1700</v>
      </c>
    </row>
    <row r="96" spans="1:14" ht="15.6" customHeight="1" x14ac:dyDescent="0.25">
      <c r="A96" s="53" t="s">
        <v>903</v>
      </c>
      <c r="B96" s="42">
        <v>93</v>
      </c>
      <c r="C96" s="53" t="s">
        <v>817</v>
      </c>
      <c r="D96" s="154" t="s">
        <v>281</v>
      </c>
      <c r="E96" s="154">
        <v>34.5</v>
      </c>
      <c r="F96" s="154">
        <v>69</v>
      </c>
      <c r="G96" s="75" t="s">
        <v>282</v>
      </c>
      <c r="H96" s="162">
        <v>50</v>
      </c>
      <c r="I96" s="17">
        <f t="shared" si="4"/>
        <v>1725</v>
      </c>
      <c r="J96" s="68">
        <v>2</v>
      </c>
      <c r="K96" s="17">
        <f t="shared" si="5"/>
        <v>3450</v>
      </c>
      <c r="L96" s="17">
        <f t="shared" si="6"/>
        <v>1440</v>
      </c>
      <c r="M96" s="195">
        <v>0</v>
      </c>
      <c r="N96" s="108">
        <f t="shared" si="7"/>
        <v>3450</v>
      </c>
    </row>
    <row r="97" spans="1:17" ht="15.6" customHeight="1" x14ac:dyDescent="0.25">
      <c r="A97" s="53" t="s">
        <v>902</v>
      </c>
      <c r="B97" s="42">
        <v>94</v>
      </c>
      <c r="C97" s="75" t="s">
        <v>846</v>
      </c>
      <c r="D97" s="53" t="s">
        <v>286</v>
      </c>
      <c r="E97" s="75">
        <v>17.321000000000002</v>
      </c>
      <c r="F97" s="75">
        <v>17.321000000000002</v>
      </c>
      <c r="G97" s="75" t="s">
        <v>282</v>
      </c>
      <c r="H97" s="162">
        <v>50</v>
      </c>
      <c r="I97" s="17">
        <f t="shared" si="4"/>
        <v>866.05000000000007</v>
      </c>
      <c r="J97" s="68">
        <v>1</v>
      </c>
      <c r="K97" s="17">
        <f t="shared" si="5"/>
        <v>866.05000000000007</v>
      </c>
      <c r="L97" s="17">
        <f t="shared" si="6"/>
        <v>720</v>
      </c>
      <c r="M97" s="195">
        <v>0</v>
      </c>
      <c r="N97" s="108">
        <f t="shared" si="7"/>
        <v>866.05</v>
      </c>
    </row>
    <row r="98" spans="1:17" ht="15.6" customHeight="1" x14ac:dyDescent="0.25">
      <c r="A98" s="53" t="s">
        <v>907</v>
      </c>
      <c r="B98" s="53">
        <v>95</v>
      </c>
      <c r="C98" s="53" t="s">
        <v>905</v>
      </c>
      <c r="D98" s="53" t="s">
        <v>286</v>
      </c>
      <c r="E98" s="53">
        <v>33</v>
      </c>
      <c r="F98" s="53">
        <v>33</v>
      </c>
      <c r="G98" s="53" t="s">
        <v>282</v>
      </c>
      <c r="H98" s="162">
        <v>50</v>
      </c>
      <c r="I98" s="17">
        <f t="shared" si="4"/>
        <v>1650</v>
      </c>
      <c r="J98" s="68">
        <v>1</v>
      </c>
      <c r="K98" s="17">
        <f t="shared" si="5"/>
        <v>1650</v>
      </c>
      <c r="L98" s="17">
        <f t="shared" si="6"/>
        <v>720</v>
      </c>
      <c r="M98" s="195">
        <v>0</v>
      </c>
      <c r="N98" s="108">
        <f t="shared" si="7"/>
        <v>1650</v>
      </c>
    </row>
    <row r="99" spans="1:17" ht="15.6" customHeight="1" x14ac:dyDescent="0.25">
      <c r="A99" s="82" t="s">
        <v>631</v>
      </c>
      <c r="B99" s="53">
        <v>96</v>
      </c>
      <c r="C99" s="53" t="s">
        <v>344</v>
      </c>
      <c r="D99" s="53" t="s">
        <v>286</v>
      </c>
      <c r="E99" s="53">
        <v>45</v>
      </c>
      <c r="F99" s="53">
        <v>45</v>
      </c>
      <c r="G99" s="53" t="s">
        <v>282</v>
      </c>
      <c r="H99" s="162">
        <v>50</v>
      </c>
      <c r="I99" s="17">
        <f t="shared" si="4"/>
        <v>2250</v>
      </c>
      <c r="J99" s="123">
        <v>1</v>
      </c>
      <c r="K99" s="17">
        <f t="shared" si="5"/>
        <v>2250</v>
      </c>
      <c r="L99" s="17">
        <f t="shared" si="6"/>
        <v>720</v>
      </c>
      <c r="M99" s="195">
        <v>0</v>
      </c>
      <c r="N99" s="108">
        <f t="shared" si="7"/>
        <v>2250</v>
      </c>
    </row>
    <row r="100" spans="1:17" ht="15.6" customHeight="1" x14ac:dyDescent="0.25">
      <c r="A100" s="82" t="s">
        <v>632</v>
      </c>
      <c r="B100" s="42">
        <v>97</v>
      </c>
      <c r="C100" s="75" t="s">
        <v>540</v>
      </c>
      <c r="D100" s="75" t="s">
        <v>281</v>
      </c>
      <c r="E100" s="75">
        <v>79.5</v>
      </c>
      <c r="F100" s="75">
        <v>159</v>
      </c>
      <c r="G100" s="75" t="s">
        <v>282</v>
      </c>
      <c r="H100" s="162">
        <v>50</v>
      </c>
      <c r="I100" s="17">
        <f t="shared" si="4"/>
        <v>3975</v>
      </c>
      <c r="J100" s="123">
        <v>2</v>
      </c>
      <c r="K100" s="17">
        <f t="shared" si="5"/>
        <v>7950</v>
      </c>
      <c r="L100" s="17">
        <f t="shared" si="6"/>
        <v>1440</v>
      </c>
      <c r="M100" s="195">
        <v>0</v>
      </c>
      <c r="N100" s="108">
        <f t="shared" si="7"/>
        <v>7950</v>
      </c>
    </row>
    <row r="101" spans="1:17" ht="15.6" customHeight="1" x14ac:dyDescent="0.25">
      <c r="A101" s="82" t="s">
        <v>633</v>
      </c>
      <c r="B101" s="42">
        <v>98</v>
      </c>
      <c r="C101" s="151" t="s">
        <v>528</v>
      </c>
      <c r="D101" s="82" t="s">
        <v>286</v>
      </c>
      <c r="E101" s="82">
        <v>21</v>
      </c>
      <c r="F101" s="82">
        <v>21</v>
      </c>
      <c r="G101" s="82" t="s">
        <v>282</v>
      </c>
      <c r="H101" s="162">
        <v>50</v>
      </c>
      <c r="I101" s="17">
        <f t="shared" si="4"/>
        <v>1050</v>
      </c>
      <c r="J101" s="123">
        <v>1</v>
      </c>
      <c r="K101" s="17">
        <f t="shared" si="5"/>
        <v>1050</v>
      </c>
      <c r="L101" s="17">
        <f t="shared" si="6"/>
        <v>720</v>
      </c>
      <c r="M101" s="195">
        <v>0</v>
      </c>
      <c r="N101" s="108">
        <f t="shared" si="7"/>
        <v>1050</v>
      </c>
    </row>
    <row r="102" spans="1:17" ht="15.6" customHeight="1" x14ac:dyDescent="0.25">
      <c r="A102" s="82" t="s">
        <v>634</v>
      </c>
      <c r="B102" s="53">
        <v>99</v>
      </c>
      <c r="C102" s="151" t="s">
        <v>527</v>
      </c>
      <c r="D102" s="82" t="s">
        <v>286</v>
      </c>
      <c r="E102" s="82">
        <v>46</v>
      </c>
      <c r="F102" s="82">
        <v>46</v>
      </c>
      <c r="G102" s="53" t="s">
        <v>282</v>
      </c>
      <c r="H102" s="162">
        <v>50</v>
      </c>
      <c r="I102" s="17">
        <f t="shared" si="4"/>
        <v>2300</v>
      </c>
      <c r="J102" s="123">
        <v>1</v>
      </c>
      <c r="K102" s="17">
        <f t="shared" si="5"/>
        <v>2300</v>
      </c>
      <c r="L102" s="17">
        <f t="shared" si="6"/>
        <v>720</v>
      </c>
      <c r="M102" s="195">
        <f>VLOOKUP(A102,'[1]TL 132 S'!$A$5:$I$55,9,0)</f>
        <v>23.166666666666668</v>
      </c>
      <c r="N102" s="108">
        <f t="shared" si="7"/>
        <v>2225.9953703703704</v>
      </c>
    </row>
    <row r="103" spans="1:17" ht="15.6" customHeight="1" x14ac:dyDescent="0.25">
      <c r="A103" s="82" t="s">
        <v>635</v>
      </c>
      <c r="B103" s="53">
        <v>100</v>
      </c>
      <c r="C103" s="53" t="s">
        <v>355</v>
      </c>
      <c r="D103" s="53" t="s">
        <v>286</v>
      </c>
      <c r="E103" s="53">
        <v>30</v>
      </c>
      <c r="F103" s="53">
        <v>30</v>
      </c>
      <c r="G103" s="53" t="s">
        <v>282</v>
      </c>
      <c r="H103" s="162">
        <v>50</v>
      </c>
      <c r="I103" s="17">
        <f t="shared" si="4"/>
        <v>1500</v>
      </c>
      <c r="J103" s="123">
        <v>1</v>
      </c>
      <c r="K103" s="17">
        <f t="shared" si="5"/>
        <v>1500</v>
      </c>
      <c r="L103" s="17">
        <f t="shared" si="6"/>
        <v>720</v>
      </c>
      <c r="M103" s="195">
        <v>0</v>
      </c>
      <c r="N103" s="108">
        <f t="shared" si="7"/>
        <v>1500</v>
      </c>
    </row>
    <row r="104" spans="1:17" ht="15.6" customHeight="1" x14ac:dyDescent="0.25">
      <c r="A104" s="82" t="s">
        <v>636</v>
      </c>
      <c r="B104" s="42">
        <v>101</v>
      </c>
      <c r="C104" s="53" t="s">
        <v>356</v>
      </c>
      <c r="D104" s="53" t="s">
        <v>286</v>
      </c>
      <c r="E104" s="53">
        <v>31</v>
      </c>
      <c r="F104" s="53">
        <v>31</v>
      </c>
      <c r="G104" s="53" t="s">
        <v>282</v>
      </c>
      <c r="H104" s="162">
        <v>50</v>
      </c>
      <c r="I104" s="17">
        <f t="shared" si="4"/>
        <v>1550</v>
      </c>
      <c r="J104" s="123">
        <v>1</v>
      </c>
      <c r="K104" s="17">
        <f t="shared" si="5"/>
        <v>1550</v>
      </c>
      <c r="L104" s="17">
        <f t="shared" si="6"/>
        <v>720</v>
      </c>
      <c r="M104" s="195">
        <v>0</v>
      </c>
      <c r="N104" s="108">
        <f t="shared" si="7"/>
        <v>1550</v>
      </c>
    </row>
    <row r="105" spans="1:17" ht="15.6" customHeight="1" x14ac:dyDescent="0.25">
      <c r="A105" s="82" t="s">
        <v>637</v>
      </c>
      <c r="B105" s="42">
        <v>102</v>
      </c>
      <c r="C105" s="53" t="s">
        <v>357</v>
      </c>
      <c r="D105" s="53" t="s">
        <v>286</v>
      </c>
      <c r="E105" s="53">
        <v>105</v>
      </c>
      <c r="F105" s="53">
        <v>105</v>
      </c>
      <c r="G105" s="53" t="s">
        <v>282</v>
      </c>
      <c r="H105" s="162">
        <v>50</v>
      </c>
      <c r="I105" s="17">
        <f t="shared" si="4"/>
        <v>5250</v>
      </c>
      <c r="J105" s="123">
        <v>1</v>
      </c>
      <c r="K105" s="17">
        <f t="shared" si="5"/>
        <v>5250</v>
      </c>
      <c r="L105" s="17">
        <f t="shared" si="6"/>
        <v>720</v>
      </c>
      <c r="M105" s="195">
        <v>0</v>
      </c>
      <c r="N105" s="108">
        <f t="shared" si="7"/>
        <v>5250</v>
      </c>
    </row>
    <row r="106" spans="1:17" ht="15.6" customHeight="1" x14ac:dyDescent="0.25">
      <c r="A106" s="82" t="s">
        <v>638</v>
      </c>
      <c r="B106" s="53">
        <v>103</v>
      </c>
      <c r="C106" s="53" t="s">
        <v>358</v>
      </c>
      <c r="D106" s="53" t="s">
        <v>286</v>
      </c>
      <c r="E106" s="53">
        <v>25</v>
      </c>
      <c r="F106" s="53">
        <v>25</v>
      </c>
      <c r="G106" s="53" t="s">
        <v>282</v>
      </c>
      <c r="H106" s="162">
        <v>50</v>
      </c>
      <c r="I106" s="17">
        <f t="shared" si="4"/>
        <v>1250</v>
      </c>
      <c r="J106" s="123">
        <v>1</v>
      </c>
      <c r="K106" s="17">
        <f t="shared" si="5"/>
        <v>1250</v>
      </c>
      <c r="L106" s="17">
        <f t="shared" si="6"/>
        <v>720</v>
      </c>
      <c r="M106" s="195">
        <v>0</v>
      </c>
      <c r="N106" s="108">
        <f t="shared" si="7"/>
        <v>1250</v>
      </c>
    </row>
    <row r="107" spans="1:17" ht="15.6" customHeight="1" x14ac:dyDescent="0.25">
      <c r="A107" s="82" t="s">
        <v>639</v>
      </c>
      <c r="B107" s="53">
        <v>104</v>
      </c>
      <c r="C107" s="53" t="s">
        <v>854</v>
      </c>
      <c r="D107" s="53" t="s">
        <v>286</v>
      </c>
      <c r="E107" s="53">
        <v>6</v>
      </c>
      <c r="F107" s="53">
        <v>6</v>
      </c>
      <c r="G107" s="53" t="s">
        <v>282</v>
      </c>
      <c r="H107" s="162">
        <v>50</v>
      </c>
      <c r="I107" s="17">
        <f t="shared" si="4"/>
        <v>300</v>
      </c>
      <c r="J107" s="123">
        <v>1</v>
      </c>
      <c r="K107" s="17">
        <f t="shared" si="5"/>
        <v>300</v>
      </c>
      <c r="L107" s="17">
        <f t="shared" si="6"/>
        <v>720</v>
      </c>
      <c r="M107" s="195">
        <f>VLOOKUP(A107,'[1]TL 132 S'!$A$5:$I$55,9,0)</f>
        <v>12.883333333333333</v>
      </c>
      <c r="N107" s="108">
        <f t="shared" si="7"/>
        <v>294.63194444444446</v>
      </c>
    </row>
    <row r="108" spans="1:17" ht="15.6" customHeight="1" x14ac:dyDescent="0.25">
      <c r="A108" s="82" t="s">
        <v>640</v>
      </c>
      <c r="B108" s="42">
        <v>105</v>
      </c>
      <c r="C108" s="53" t="s">
        <v>359</v>
      </c>
      <c r="D108" s="53" t="s">
        <v>286</v>
      </c>
      <c r="E108" s="53">
        <v>19</v>
      </c>
      <c r="F108" s="53">
        <v>19</v>
      </c>
      <c r="G108" s="53" t="s">
        <v>282</v>
      </c>
      <c r="H108" s="163">
        <v>50</v>
      </c>
      <c r="I108" s="17">
        <f t="shared" si="4"/>
        <v>950</v>
      </c>
      <c r="J108" s="68">
        <v>1</v>
      </c>
      <c r="K108" s="17">
        <f t="shared" si="5"/>
        <v>950</v>
      </c>
      <c r="L108" s="17">
        <f t="shared" si="6"/>
        <v>720</v>
      </c>
      <c r="M108" s="195">
        <v>0</v>
      </c>
      <c r="N108" s="108">
        <f t="shared" si="7"/>
        <v>950</v>
      </c>
    </row>
    <row r="109" spans="1:17" ht="15.6" customHeight="1" x14ac:dyDescent="0.25">
      <c r="A109" s="82" t="s">
        <v>641</v>
      </c>
      <c r="B109" s="42">
        <v>106</v>
      </c>
      <c r="C109" s="53" t="s">
        <v>361</v>
      </c>
      <c r="D109" s="53" t="s">
        <v>286</v>
      </c>
      <c r="E109" s="53">
        <v>60</v>
      </c>
      <c r="F109" s="53">
        <v>60</v>
      </c>
      <c r="G109" s="53" t="s">
        <v>282</v>
      </c>
      <c r="H109" s="163">
        <v>50</v>
      </c>
      <c r="I109" s="17">
        <f t="shared" si="4"/>
        <v>3000</v>
      </c>
      <c r="J109" s="68">
        <v>1</v>
      </c>
      <c r="K109" s="17">
        <f t="shared" si="5"/>
        <v>3000</v>
      </c>
      <c r="L109" s="17">
        <f t="shared" si="6"/>
        <v>720</v>
      </c>
      <c r="M109" s="195">
        <v>0</v>
      </c>
      <c r="N109" s="108">
        <f t="shared" si="7"/>
        <v>3000</v>
      </c>
    </row>
    <row r="110" spans="1:17" ht="15.6" customHeight="1" x14ac:dyDescent="0.25">
      <c r="A110" s="82" t="s">
        <v>642</v>
      </c>
      <c r="B110" s="53">
        <v>107</v>
      </c>
      <c r="C110" s="53" t="s">
        <v>839</v>
      </c>
      <c r="D110" s="53" t="s">
        <v>281</v>
      </c>
      <c r="E110" s="53">
        <v>63.5</v>
      </c>
      <c r="F110" s="53">
        <v>127</v>
      </c>
      <c r="G110" s="53" t="s">
        <v>282</v>
      </c>
      <c r="H110" s="162">
        <v>50</v>
      </c>
      <c r="I110" s="17">
        <f t="shared" si="4"/>
        <v>3175</v>
      </c>
      <c r="J110" s="123">
        <v>2</v>
      </c>
      <c r="K110" s="17">
        <f t="shared" si="5"/>
        <v>6350</v>
      </c>
      <c r="L110" s="17">
        <f t="shared" si="6"/>
        <v>1440</v>
      </c>
      <c r="M110" s="195">
        <v>0</v>
      </c>
      <c r="N110" s="108">
        <f t="shared" si="7"/>
        <v>6350</v>
      </c>
    </row>
    <row r="111" spans="1:17" ht="15.6" customHeight="1" x14ac:dyDescent="0.25">
      <c r="A111" s="82" t="s">
        <v>643</v>
      </c>
      <c r="B111" s="53">
        <v>108</v>
      </c>
      <c r="C111" s="53" t="s">
        <v>422</v>
      </c>
      <c r="D111" s="53" t="s">
        <v>281</v>
      </c>
      <c r="E111" s="53">
        <v>41.58</v>
      </c>
      <c r="F111" s="53">
        <v>83.16</v>
      </c>
      <c r="G111" s="53" t="s">
        <v>282</v>
      </c>
      <c r="H111" s="162">
        <v>50</v>
      </c>
      <c r="I111" s="17">
        <f t="shared" si="4"/>
        <v>2079</v>
      </c>
      <c r="J111" s="123">
        <v>2</v>
      </c>
      <c r="K111" s="17">
        <f t="shared" si="5"/>
        <v>4158</v>
      </c>
      <c r="L111" s="17">
        <f t="shared" si="6"/>
        <v>1440</v>
      </c>
      <c r="M111" s="195">
        <v>0</v>
      </c>
      <c r="N111" s="108">
        <f t="shared" si="7"/>
        <v>4158</v>
      </c>
      <c r="Q111">
        <v>3396.2109999999998</v>
      </c>
    </row>
    <row r="112" spans="1:17" ht="15.6" customHeight="1" x14ac:dyDescent="0.25">
      <c r="A112" s="82" t="s">
        <v>644</v>
      </c>
      <c r="B112" s="42">
        <v>109</v>
      </c>
      <c r="C112" s="53" t="s">
        <v>362</v>
      </c>
      <c r="D112" s="53" t="s">
        <v>281</v>
      </c>
      <c r="E112" s="53">
        <v>10</v>
      </c>
      <c r="F112" s="53">
        <v>20</v>
      </c>
      <c r="G112" s="53" t="s">
        <v>282</v>
      </c>
      <c r="H112" s="162">
        <v>50</v>
      </c>
      <c r="I112" s="17">
        <f t="shared" si="4"/>
        <v>500</v>
      </c>
      <c r="J112" s="123">
        <v>2</v>
      </c>
      <c r="K112" s="17">
        <f t="shared" si="5"/>
        <v>1000</v>
      </c>
      <c r="L112" s="17">
        <f t="shared" si="6"/>
        <v>1440</v>
      </c>
      <c r="M112" s="195">
        <f>VLOOKUP(A112,'[1]TL 132 S'!$A$5:$I$55,9,0)</f>
        <v>17.333333333333332</v>
      </c>
      <c r="N112" s="108">
        <f t="shared" si="7"/>
        <v>987.96296296296305</v>
      </c>
      <c r="Q112">
        <f>Q111+F124+F125</f>
        <v>3446.2109999999998</v>
      </c>
    </row>
    <row r="113" spans="1:17" ht="15.6" customHeight="1" x14ac:dyDescent="0.25">
      <c r="A113" s="82" t="s">
        <v>731</v>
      </c>
      <c r="B113" s="42">
        <v>110</v>
      </c>
      <c r="C113" s="53" t="s">
        <v>456</v>
      </c>
      <c r="D113" s="53" t="s">
        <v>286</v>
      </c>
      <c r="E113" s="53">
        <v>15</v>
      </c>
      <c r="F113" s="53">
        <v>15</v>
      </c>
      <c r="G113" s="53" t="s">
        <v>282</v>
      </c>
      <c r="H113" s="162">
        <v>50</v>
      </c>
      <c r="I113" s="17">
        <f t="shared" si="4"/>
        <v>750</v>
      </c>
      <c r="J113" s="123">
        <v>1</v>
      </c>
      <c r="K113" s="17">
        <f t="shared" si="5"/>
        <v>750</v>
      </c>
      <c r="L113" s="17">
        <f t="shared" si="6"/>
        <v>720</v>
      </c>
      <c r="M113" s="195">
        <v>0</v>
      </c>
      <c r="N113" s="108">
        <f t="shared" si="7"/>
        <v>750</v>
      </c>
    </row>
    <row r="114" spans="1:17" ht="15.6" customHeight="1" x14ac:dyDescent="0.25">
      <c r="A114" s="82" t="s">
        <v>701</v>
      </c>
      <c r="B114" s="53">
        <v>111</v>
      </c>
      <c r="C114" s="53" t="s">
        <v>423</v>
      </c>
      <c r="D114" s="53" t="s">
        <v>286</v>
      </c>
      <c r="E114" s="53">
        <v>35</v>
      </c>
      <c r="F114" s="53">
        <v>35</v>
      </c>
      <c r="G114" s="53" t="s">
        <v>282</v>
      </c>
      <c r="H114" s="162">
        <v>50</v>
      </c>
      <c r="I114" s="17">
        <f t="shared" si="4"/>
        <v>1750</v>
      </c>
      <c r="J114" s="123">
        <v>1</v>
      </c>
      <c r="K114" s="17">
        <f t="shared" si="5"/>
        <v>1750</v>
      </c>
      <c r="L114" s="17">
        <f t="shared" si="6"/>
        <v>720</v>
      </c>
      <c r="M114" s="195">
        <v>0</v>
      </c>
      <c r="N114" s="108">
        <f t="shared" si="7"/>
        <v>1750</v>
      </c>
    </row>
    <row r="115" spans="1:17" ht="15.6" customHeight="1" x14ac:dyDescent="0.25">
      <c r="A115" s="71" t="s">
        <v>730</v>
      </c>
      <c r="B115" s="53">
        <v>112</v>
      </c>
      <c r="C115" s="53" t="s">
        <v>904</v>
      </c>
      <c r="D115" s="68" t="s">
        <v>281</v>
      </c>
      <c r="E115" s="75">
        <v>45.96</v>
      </c>
      <c r="F115" s="75">
        <f>E115*2</f>
        <v>91.92</v>
      </c>
      <c r="G115" s="75" t="s">
        <v>282</v>
      </c>
      <c r="H115" s="17">
        <v>50</v>
      </c>
      <c r="I115" s="17">
        <f t="shared" si="4"/>
        <v>2298</v>
      </c>
      <c r="J115" s="123">
        <v>2</v>
      </c>
      <c r="K115" s="17">
        <f t="shared" si="5"/>
        <v>4596</v>
      </c>
      <c r="L115" s="17">
        <f t="shared" si="6"/>
        <v>1440</v>
      </c>
      <c r="M115" s="195">
        <v>0</v>
      </c>
      <c r="N115" s="108">
        <f t="shared" si="7"/>
        <v>4596</v>
      </c>
    </row>
    <row r="116" spans="1:17" ht="15.6" customHeight="1" x14ac:dyDescent="0.25">
      <c r="A116" s="71" t="s">
        <v>911</v>
      </c>
      <c r="B116" s="42">
        <v>113</v>
      </c>
      <c r="C116" s="68" t="s">
        <v>915</v>
      </c>
      <c r="D116" s="157" t="s">
        <v>281</v>
      </c>
      <c r="E116" s="175">
        <v>32.106999999999999</v>
      </c>
      <c r="F116" s="175">
        <f>E116*2</f>
        <v>64.213999999999999</v>
      </c>
      <c r="G116" s="158" t="s">
        <v>282</v>
      </c>
      <c r="H116" s="17">
        <v>50</v>
      </c>
      <c r="I116" s="17">
        <f t="shared" si="4"/>
        <v>1605.35</v>
      </c>
      <c r="J116" s="42">
        <v>2</v>
      </c>
      <c r="K116" s="17">
        <f t="shared" si="5"/>
        <v>3210.7</v>
      </c>
      <c r="L116" s="17">
        <f t="shared" si="6"/>
        <v>1440</v>
      </c>
      <c r="M116" s="195">
        <v>0</v>
      </c>
      <c r="N116" s="108">
        <f t="shared" si="7"/>
        <v>3210.7</v>
      </c>
    </row>
    <row r="117" spans="1:17" ht="15.6" customHeight="1" x14ac:dyDescent="0.25">
      <c r="A117" s="68" t="s">
        <v>940</v>
      </c>
      <c r="B117" s="53">
        <v>114</v>
      </c>
      <c r="C117" s="68" t="s">
        <v>939</v>
      </c>
      <c r="D117" s="53" t="s">
        <v>286</v>
      </c>
      <c r="E117" s="53">
        <v>27</v>
      </c>
      <c r="F117" s="53">
        <v>27</v>
      </c>
      <c r="G117" s="53" t="s">
        <v>282</v>
      </c>
      <c r="H117" s="17">
        <v>50</v>
      </c>
      <c r="I117" s="17">
        <f t="shared" si="4"/>
        <v>1350</v>
      </c>
      <c r="J117" s="53">
        <v>1</v>
      </c>
      <c r="K117" s="17">
        <f t="shared" si="5"/>
        <v>1350</v>
      </c>
      <c r="L117" s="17">
        <f t="shared" si="6"/>
        <v>720</v>
      </c>
      <c r="M117" s="195">
        <f>VLOOKUP(A117,'[1]TL 132 S'!$A$5:$I$55,9,0)</f>
        <v>0.91666666666666663</v>
      </c>
      <c r="N117" s="108">
        <f t="shared" si="7"/>
        <v>1348.28125</v>
      </c>
    </row>
    <row r="118" spans="1:17" ht="15.6" customHeight="1" x14ac:dyDescent="0.25">
      <c r="A118" s="68" t="s">
        <v>968</v>
      </c>
      <c r="B118" s="53">
        <v>115</v>
      </c>
      <c r="C118" s="235" t="s">
        <v>978</v>
      </c>
      <c r="D118" s="235" t="s">
        <v>281</v>
      </c>
      <c r="E118" s="229">
        <v>36.6</v>
      </c>
      <c r="F118" s="229">
        <f>E118*2</f>
        <v>73.2</v>
      </c>
      <c r="G118" s="228" t="s">
        <v>282</v>
      </c>
      <c r="H118" s="17">
        <v>50</v>
      </c>
      <c r="I118" s="17">
        <f t="shared" si="4"/>
        <v>1830</v>
      </c>
      <c r="J118" s="53">
        <v>2</v>
      </c>
      <c r="K118" s="17">
        <f t="shared" si="5"/>
        <v>3660</v>
      </c>
      <c r="L118" s="17">
        <f t="shared" si="6"/>
        <v>1440</v>
      </c>
      <c r="M118" s="195">
        <v>0</v>
      </c>
      <c r="N118" s="108">
        <f t="shared" si="7"/>
        <v>3660</v>
      </c>
    </row>
    <row r="119" spans="1:17" ht="15.6" customHeight="1" x14ac:dyDescent="0.25">
      <c r="A119" s="68" t="s">
        <v>969</v>
      </c>
      <c r="B119" s="42">
        <v>116</v>
      </c>
      <c r="C119" s="230" t="s">
        <v>966</v>
      </c>
      <c r="D119" s="228" t="s">
        <v>286</v>
      </c>
      <c r="E119" s="229">
        <v>26</v>
      </c>
      <c r="F119" s="229">
        <v>26</v>
      </c>
      <c r="G119" s="228" t="s">
        <v>282</v>
      </c>
      <c r="H119" s="17">
        <v>50</v>
      </c>
      <c r="I119" s="17">
        <f t="shared" si="4"/>
        <v>1300</v>
      </c>
      <c r="J119" s="53">
        <v>1</v>
      </c>
      <c r="K119" s="17">
        <f t="shared" si="5"/>
        <v>1300</v>
      </c>
      <c r="L119" s="17">
        <f t="shared" si="6"/>
        <v>720</v>
      </c>
      <c r="M119" s="195">
        <v>0</v>
      </c>
      <c r="N119" s="108">
        <f t="shared" si="7"/>
        <v>1300</v>
      </c>
    </row>
    <row r="120" spans="1:17" ht="15.6" customHeight="1" x14ac:dyDescent="0.25">
      <c r="A120" s="68" t="s">
        <v>970</v>
      </c>
      <c r="B120" s="53">
        <v>117</v>
      </c>
      <c r="C120" s="230" t="s">
        <v>967</v>
      </c>
      <c r="D120" s="91" t="s">
        <v>286</v>
      </c>
      <c r="E120" s="230">
        <v>13.2</v>
      </c>
      <c r="F120" s="230">
        <v>13.2</v>
      </c>
      <c r="G120" s="91" t="s">
        <v>282</v>
      </c>
      <c r="H120" s="17">
        <v>50</v>
      </c>
      <c r="I120" s="17">
        <f t="shared" si="4"/>
        <v>660</v>
      </c>
      <c r="J120" s="53">
        <v>1</v>
      </c>
      <c r="K120" s="17">
        <f t="shared" si="5"/>
        <v>660</v>
      </c>
      <c r="L120" s="17">
        <f t="shared" si="6"/>
        <v>720</v>
      </c>
      <c r="M120" s="195">
        <v>0</v>
      </c>
      <c r="N120" s="108">
        <f t="shared" si="7"/>
        <v>660</v>
      </c>
    </row>
    <row r="121" spans="1:17" ht="15.75" customHeight="1" x14ac:dyDescent="0.25">
      <c r="A121" s="85"/>
      <c r="B121" s="301" t="s">
        <v>909</v>
      </c>
      <c r="C121" s="301"/>
      <c r="D121" s="301"/>
      <c r="E121" s="301"/>
      <c r="F121" s="122">
        <f>SUM(F4:F120)</f>
        <v>4563.0049999999992</v>
      </c>
      <c r="G121" s="68"/>
      <c r="H121" s="17"/>
      <c r="I121" s="17"/>
      <c r="J121" s="120">
        <f>SUM(J4:J120)</f>
        <v>145</v>
      </c>
      <c r="K121" s="174">
        <f>SUM(K4:K120)</f>
        <v>228150.25</v>
      </c>
      <c r="L121" s="17">
        <f t="shared" si="6"/>
        <v>104400</v>
      </c>
      <c r="M121" s="178">
        <f>SUM(M4:M120)</f>
        <v>309.95</v>
      </c>
      <c r="N121" s="178">
        <f>SUM(N4:N120)</f>
        <v>225790.03993055556</v>
      </c>
      <c r="Q121">
        <f>F121-104</f>
        <v>4459.0049999999992</v>
      </c>
    </row>
    <row r="122" spans="1:17" x14ac:dyDescent="0.25">
      <c r="A122" s="232"/>
      <c r="B122" s="302" t="s">
        <v>979</v>
      </c>
      <c r="C122" s="302"/>
      <c r="D122" s="302"/>
      <c r="E122" s="302"/>
      <c r="F122" s="302"/>
      <c r="G122" s="302"/>
      <c r="J122" s="142"/>
      <c r="K122" s="143" t="s">
        <v>858</v>
      </c>
      <c r="L122" s="296">
        <f>N121/K121</f>
        <v>0.98965501870173522</v>
      </c>
      <c r="M122" s="296"/>
      <c r="N122" s="141"/>
      <c r="Q122">
        <v>49</v>
      </c>
    </row>
    <row r="123" spans="1:17" ht="6" customHeight="1" x14ac:dyDescent="0.25">
      <c r="A123" s="85"/>
      <c r="B123" s="86"/>
      <c r="C123" s="86"/>
      <c r="D123" s="86"/>
      <c r="E123" s="86"/>
      <c r="F123" s="86"/>
      <c r="G123" s="86"/>
      <c r="H123" s="17"/>
      <c r="I123" s="17"/>
      <c r="J123" s="123"/>
      <c r="K123" s="105"/>
      <c r="L123" s="120"/>
      <c r="M123" s="120"/>
      <c r="N123" s="17"/>
    </row>
    <row r="124" spans="1:17" x14ac:dyDescent="0.25">
      <c r="A124" s="85"/>
      <c r="B124" s="86"/>
      <c r="C124" s="71" t="s">
        <v>804</v>
      </c>
      <c r="D124" s="121" t="s">
        <v>286</v>
      </c>
      <c r="E124" s="123">
        <v>15</v>
      </c>
      <c r="F124" s="123">
        <v>15</v>
      </c>
      <c r="G124" s="75" t="s">
        <v>282</v>
      </c>
      <c r="H124" s="297" t="s">
        <v>820</v>
      </c>
      <c r="I124" s="298"/>
      <c r="J124" s="123"/>
      <c r="K124" s="17"/>
      <c r="L124" s="17"/>
      <c r="M124" s="108"/>
      <c r="N124" s="108"/>
    </row>
    <row r="125" spans="1:17" ht="15.75" thickBot="1" x14ac:dyDescent="0.3">
      <c r="A125" s="188" t="s">
        <v>908</v>
      </c>
      <c r="B125" s="192">
        <v>114</v>
      </c>
      <c r="C125" s="188" t="s">
        <v>819</v>
      </c>
      <c r="D125" s="189" t="s">
        <v>281</v>
      </c>
      <c r="E125" s="34">
        <v>17.5</v>
      </c>
      <c r="F125" s="34">
        <v>35</v>
      </c>
      <c r="G125" s="189" t="s">
        <v>282</v>
      </c>
      <c r="H125" s="299"/>
      <c r="I125" s="300"/>
      <c r="J125" s="34"/>
      <c r="K125" s="25"/>
      <c r="L125" s="25"/>
      <c r="M125" s="190"/>
      <c r="N125" s="190"/>
      <c r="P125" s="146"/>
    </row>
    <row r="126" spans="1:17" ht="19.5" customHeight="1" thickBot="1" x14ac:dyDescent="0.35">
      <c r="A126" s="293" t="s">
        <v>856</v>
      </c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5"/>
      <c r="Q126">
        <f>135+137</f>
        <v>272</v>
      </c>
    </row>
    <row r="127" spans="1:17" ht="39" thickBot="1" x14ac:dyDescent="0.3">
      <c r="A127" s="231" t="s">
        <v>735</v>
      </c>
      <c r="B127" s="78" t="s">
        <v>276</v>
      </c>
      <c r="C127" s="78" t="s">
        <v>277</v>
      </c>
      <c r="D127" s="78" t="s">
        <v>278</v>
      </c>
      <c r="E127" s="79" t="s">
        <v>279</v>
      </c>
      <c r="F127" s="80" t="s">
        <v>280</v>
      </c>
      <c r="G127" s="81" t="s">
        <v>513</v>
      </c>
      <c r="H127" s="183" t="s">
        <v>890</v>
      </c>
      <c r="I127" s="184" t="s">
        <v>891</v>
      </c>
      <c r="J127" s="185" t="s">
        <v>892</v>
      </c>
      <c r="K127" s="183" t="s">
        <v>874</v>
      </c>
      <c r="L127" s="183" t="s">
        <v>873</v>
      </c>
      <c r="M127" s="186" t="s">
        <v>872</v>
      </c>
      <c r="N127" s="187" t="s">
        <v>871</v>
      </c>
    </row>
    <row r="128" spans="1:17" ht="13.5" customHeight="1" x14ac:dyDescent="0.25">
      <c r="A128" s="71" t="s">
        <v>700</v>
      </c>
      <c r="B128" s="68">
        <v>1</v>
      </c>
      <c r="C128" s="53" t="s">
        <v>363</v>
      </c>
      <c r="D128" s="68" t="s">
        <v>381</v>
      </c>
      <c r="E128" s="53">
        <v>1.33</v>
      </c>
      <c r="F128" s="53">
        <v>3.99</v>
      </c>
      <c r="G128" s="68" t="s">
        <v>774</v>
      </c>
      <c r="H128" s="123">
        <v>50</v>
      </c>
      <c r="I128" s="123">
        <f t="shared" ref="I128:I192" si="8">H128*E128</f>
        <v>66.5</v>
      </c>
      <c r="J128" s="123">
        <v>3</v>
      </c>
      <c r="K128" s="123">
        <f t="shared" ref="K128:K192" si="9">J128*I128</f>
        <v>199.5</v>
      </c>
      <c r="L128" s="175">
        <f>24*30*J128</f>
        <v>2160</v>
      </c>
      <c r="M128" s="195">
        <v>0</v>
      </c>
      <c r="N128" s="144">
        <f t="shared" ref="N128:N192" si="10">K128*(L128-M128)/L128</f>
        <v>199.5</v>
      </c>
    </row>
    <row r="129" spans="1:14" ht="13.5" customHeight="1" x14ac:dyDescent="0.25">
      <c r="A129" s="71" t="s">
        <v>731</v>
      </c>
      <c r="B129" s="68">
        <v>2</v>
      </c>
      <c r="C129" s="53" t="s">
        <v>456</v>
      </c>
      <c r="D129" s="68" t="s">
        <v>286</v>
      </c>
      <c r="E129" s="53">
        <v>55</v>
      </c>
      <c r="F129" s="53">
        <v>55</v>
      </c>
      <c r="G129" s="53" t="s">
        <v>282</v>
      </c>
      <c r="H129" s="68">
        <v>50</v>
      </c>
      <c r="I129" s="194">
        <f t="shared" si="8"/>
        <v>2750</v>
      </c>
      <c r="J129" s="68">
        <v>1</v>
      </c>
      <c r="K129" s="194">
        <f t="shared" si="9"/>
        <v>2750</v>
      </c>
      <c r="L129" s="235">
        <f t="shared" ref="L129:L192" si="11">24*30*J129</f>
        <v>720</v>
      </c>
      <c r="M129" s="195">
        <v>0</v>
      </c>
      <c r="N129" s="144">
        <f t="shared" si="10"/>
        <v>2750</v>
      </c>
    </row>
    <row r="130" spans="1:14" ht="13.5" customHeight="1" x14ac:dyDescent="0.25">
      <c r="A130" s="71" t="s">
        <v>701</v>
      </c>
      <c r="B130" s="68">
        <v>3</v>
      </c>
      <c r="C130" s="53" t="s">
        <v>423</v>
      </c>
      <c r="D130" s="68" t="s">
        <v>286</v>
      </c>
      <c r="E130" s="53">
        <v>101</v>
      </c>
      <c r="F130" s="53">
        <v>101</v>
      </c>
      <c r="G130" s="53" t="s">
        <v>282</v>
      </c>
      <c r="H130" s="68">
        <v>50</v>
      </c>
      <c r="I130" s="194">
        <f t="shared" si="8"/>
        <v>5050</v>
      </c>
      <c r="J130" s="68">
        <v>1</v>
      </c>
      <c r="K130" s="194">
        <f t="shared" si="9"/>
        <v>5050</v>
      </c>
      <c r="L130" s="235">
        <f t="shared" si="11"/>
        <v>720</v>
      </c>
      <c r="M130" s="195">
        <f>VLOOKUP(A130,'[1]TL 132 N'!$A$5:$I$70,9,0)</f>
        <v>13.25</v>
      </c>
      <c r="N130" s="144">
        <f t="shared" si="10"/>
        <v>4957.0659722222226</v>
      </c>
    </row>
    <row r="131" spans="1:14" ht="13.5" customHeight="1" x14ac:dyDescent="0.25">
      <c r="A131" s="71" t="s">
        <v>702</v>
      </c>
      <c r="B131" s="68">
        <v>4</v>
      </c>
      <c r="C131" s="53" t="s">
        <v>457</v>
      </c>
      <c r="D131" s="68" t="s">
        <v>286</v>
      </c>
      <c r="E131" s="53">
        <v>150</v>
      </c>
      <c r="F131" s="53">
        <v>150</v>
      </c>
      <c r="G131" s="53" t="s">
        <v>282</v>
      </c>
      <c r="H131" s="123">
        <v>50</v>
      </c>
      <c r="I131" s="194">
        <f t="shared" si="8"/>
        <v>7500</v>
      </c>
      <c r="J131" s="123">
        <v>1</v>
      </c>
      <c r="K131" s="194">
        <f t="shared" si="9"/>
        <v>7500</v>
      </c>
      <c r="L131" s="235">
        <f t="shared" si="11"/>
        <v>720</v>
      </c>
      <c r="M131" s="195">
        <f>VLOOKUP(A131,'[1]TL 132 N'!$A$5:$I$70,9,0)</f>
        <v>9.25</v>
      </c>
      <c r="N131" s="144">
        <f t="shared" si="10"/>
        <v>7403.645833333333</v>
      </c>
    </row>
    <row r="132" spans="1:14" ht="13.5" customHeight="1" x14ac:dyDescent="0.25">
      <c r="A132" s="71" t="s">
        <v>703</v>
      </c>
      <c r="B132" s="68">
        <v>5</v>
      </c>
      <c r="C132" s="53" t="s">
        <v>364</v>
      </c>
      <c r="D132" s="68" t="s">
        <v>286</v>
      </c>
      <c r="E132" s="53">
        <v>60</v>
      </c>
      <c r="F132" s="53">
        <v>60</v>
      </c>
      <c r="G132" s="53" t="s">
        <v>282</v>
      </c>
      <c r="H132" s="123">
        <v>50</v>
      </c>
      <c r="I132" s="194">
        <f t="shared" si="8"/>
        <v>3000</v>
      </c>
      <c r="J132" s="123">
        <v>1</v>
      </c>
      <c r="K132" s="194">
        <f t="shared" si="9"/>
        <v>3000</v>
      </c>
      <c r="L132" s="235">
        <f t="shared" si="11"/>
        <v>720</v>
      </c>
      <c r="M132" s="195">
        <f>VLOOKUP(A132,'[1]TL 132 N'!$A$5:$I$70,9,0)</f>
        <v>3.8</v>
      </c>
      <c r="N132" s="144">
        <f t="shared" si="10"/>
        <v>2984.1666666666665</v>
      </c>
    </row>
    <row r="133" spans="1:14" ht="13.5" customHeight="1" x14ac:dyDescent="0.25">
      <c r="A133" s="71" t="s">
        <v>704</v>
      </c>
      <c r="B133" s="68">
        <v>6</v>
      </c>
      <c r="C133" s="68" t="s">
        <v>918</v>
      </c>
      <c r="D133" s="157" t="s">
        <v>286</v>
      </c>
      <c r="E133" s="175">
        <v>62</v>
      </c>
      <c r="F133" s="175">
        <v>62</v>
      </c>
      <c r="G133" s="157" t="s">
        <v>282</v>
      </c>
      <c r="H133" s="123">
        <v>50</v>
      </c>
      <c r="I133" s="194">
        <f t="shared" si="8"/>
        <v>3100</v>
      </c>
      <c r="J133" s="123">
        <v>1</v>
      </c>
      <c r="K133" s="194">
        <f t="shared" si="9"/>
        <v>3100</v>
      </c>
      <c r="L133" s="235">
        <f t="shared" si="11"/>
        <v>720</v>
      </c>
      <c r="M133" s="195">
        <v>0</v>
      </c>
      <c r="N133" s="144">
        <f t="shared" si="10"/>
        <v>3100</v>
      </c>
    </row>
    <row r="134" spans="1:14" ht="13.5" customHeight="1" x14ac:dyDescent="0.25">
      <c r="A134" s="71" t="s">
        <v>920</v>
      </c>
      <c r="B134" s="68">
        <v>7</v>
      </c>
      <c r="C134" s="68" t="s">
        <v>919</v>
      </c>
      <c r="D134" s="157" t="s">
        <v>286</v>
      </c>
      <c r="E134" s="175">
        <v>38</v>
      </c>
      <c r="F134" s="175">
        <v>38</v>
      </c>
      <c r="G134" s="157" t="s">
        <v>282</v>
      </c>
      <c r="H134" s="176">
        <v>50</v>
      </c>
      <c r="I134" s="194">
        <f t="shared" si="8"/>
        <v>1900</v>
      </c>
      <c r="J134" s="175">
        <v>1</v>
      </c>
      <c r="K134" s="194">
        <f t="shared" si="9"/>
        <v>1900</v>
      </c>
      <c r="L134" s="235">
        <f t="shared" si="11"/>
        <v>720</v>
      </c>
      <c r="M134" s="195">
        <v>0</v>
      </c>
      <c r="N134" s="144">
        <f t="shared" si="10"/>
        <v>1900</v>
      </c>
    </row>
    <row r="135" spans="1:14" ht="13.5" customHeight="1" x14ac:dyDescent="0.25">
      <c r="A135" s="71" t="s">
        <v>705</v>
      </c>
      <c r="B135" s="68">
        <v>8</v>
      </c>
      <c r="C135" s="53" t="s">
        <v>529</v>
      </c>
      <c r="D135" s="68" t="s">
        <v>286</v>
      </c>
      <c r="E135" s="53">
        <v>23</v>
      </c>
      <c r="F135" s="53">
        <v>23</v>
      </c>
      <c r="G135" s="53" t="s">
        <v>282</v>
      </c>
      <c r="H135" s="123">
        <v>50</v>
      </c>
      <c r="I135" s="194">
        <f t="shared" si="8"/>
        <v>1150</v>
      </c>
      <c r="J135" s="123">
        <v>1</v>
      </c>
      <c r="K135" s="194">
        <f t="shared" si="9"/>
        <v>1150</v>
      </c>
      <c r="L135" s="235">
        <f t="shared" si="11"/>
        <v>720</v>
      </c>
      <c r="M135" s="195">
        <v>0</v>
      </c>
      <c r="N135" s="144">
        <f t="shared" si="10"/>
        <v>1150</v>
      </c>
    </row>
    <row r="136" spans="1:14" ht="13.5" customHeight="1" x14ac:dyDescent="0.25">
      <c r="A136" s="71" t="s">
        <v>706</v>
      </c>
      <c r="B136" s="68">
        <v>9</v>
      </c>
      <c r="C136" s="53" t="s">
        <v>530</v>
      </c>
      <c r="D136" s="68" t="s">
        <v>286</v>
      </c>
      <c r="E136" s="53">
        <v>20.5</v>
      </c>
      <c r="F136" s="53">
        <v>20.5</v>
      </c>
      <c r="G136" s="82" t="s">
        <v>282</v>
      </c>
      <c r="H136" s="123">
        <v>50</v>
      </c>
      <c r="I136" s="194">
        <f t="shared" si="8"/>
        <v>1025</v>
      </c>
      <c r="J136" s="123">
        <v>1</v>
      </c>
      <c r="K136" s="194">
        <f t="shared" si="9"/>
        <v>1025</v>
      </c>
      <c r="L136" s="235">
        <f t="shared" si="11"/>
        <v>720</v>
      </c>
      <c r="M136" s="195">
        <v>0</v>
      </c>
      <c r="N136" s="144">
        <f t="shared" si="10"/>
        <v>1025</v>
      </c>
    </row>
    <row r="137" spans="1:14" x14ac:dyDescent="0.25">
      <c r="A137" s="71" t="s">
        <v>707</v>
      </c>
      <c r="B137" s="68">
        <v>10</v>
      </c>
      <c r="C137" s="164" t="s">
        <v>794</v>
      </c>
      <c r="D137" s="71" t="s">
        <v>286</v>
      </c>
      <c r="E137" s="82">
        <v>58.67</v>
      </c>
      <c r="F137" s="82">
        <v>58.67</v>
      </c>
      <c r="G137" s="82" t="s">
        <v>282</v>
      </c>
      <c r="H137" s="123">
        <v>50</v>
      </c>
      <c r="I137" s="194">
        <f t="shared" si="8"/>
        <v>2933.5</v>
      </c>
      <c r="J137" s="123">
        <v>1</v>
      </c>
      <c r="K137" s="194">
        <f t="shared" si="9"/>
        <v>2933.5</v>
      </c>
      <c r="L137" s="235">
        <f t="shared" si="11"/>
        <v>720</v>
      </c>
      <c r="M137" s="195">
        <v>0</v>
      </c>
      <c r="N137" s="144">
        <f t="shared" si="10"/>
        <v>2933.5</v>
      </c>
    </row>
    <row r="138" spans="1:14" x14ac:dyDescent="0.25">
      <c r="A138" s="71" t="s">
        <v>708</v>
      </c>
      <c r="B138" s="68">
        <v>11</v>
      </c>
      <c r="C138" s="151" t="s">
        <v>793</v>
      </c>
      <c r="D138" s="71" t="s">
        <v>286</v>
      </c>
      <c r="E138" s="82">
        <v>93</v>
      </c>
      <c r="F138" s="82">
        <v>93</v>
      </c>
      <c r="G138" s="82" t="s">
        <v>282</v>
      </c>
      <c r="H138" s="123">
        <v>50</v>
      </c>
      <c r="I138" s="194">
        <f t="shared" si="8"/>
        <v>4650</v>
      </c>
      <c r="J138" s="123">
        <v>1</v>
      </c>
      <c r="K138" s="194">
        <f t="shared" si="9"/>
        <v>4650</v>
      </c>
      <c r="L138" s="235">
        <f t="shared" si="11"/>
        <v>720</v>
      </c>
      <c r="M138" s="195">
        <v>0</v>
      </c>
      <c r="N138" s="144">
        <f t="shared" si="10"/>
        <v>4650</v>
      </c>
    </row>
    <row r="139" spans="1:14" ht="13.5" customHeight="1" x14ac:dyDescent="0.25">
      <c r="A139" s="71" t="s">
        <v>709</v>
      </c>
      <c r="B139" s="68">
        <v>12</v>
      </c>
      <c r="C139" s="53" t="s">
        <v>452</v>
      </c>
      <c r="D139" s="68" t="s">
        <v>286</v>
      </c>
      <c r="E139" s="53">
        <v>70</v>
      </c>
      <c r="F139" s="53">
        <v>70</v>
      </c>
      <c r="G139" s="53" t="s">
        <v>282</v>
      </c>
      <c r="H139" s="123">
        <v>50</v>
      </c>
      <c r="I139" s="194">
        <f t="shared" si="8"/>
        <v>3500</v>
      </c>
      <c r="J139" s="123">
        <v>1</v>
      </c>
      <c r="K139" s="194">
        <f t="shared" si="9"/>
        <v>3500</v>
      </c>
      <c r="L139" s="235">
        <f t="shared" si="11"/>
        <v>720</v>
      </c>
      <c r="M139" s="195">
        <v>0</v>
      </c>
      <c r="N139" s="144">
        <f t="shared" si="10"/>
        <v>3500</v>
      </c>
    </row>
    <row r="140" spans="1:14" ht="13.5" customHeight="1" x14ac:dyDescent="0.25">
      <c r="A140" s="71" t="s">
        <v>710</v>
      </c>
      <c r="B140" s="157">
        <v>13</v>
      </c>
      <c r="C140" s="68" t="s">
        <v>949</v>
      </c>
      <c r="D140" s="157" t="s">
        <v>286</v>
      </c>
      <c r="E140" s="157">
        <v>31.6</v>
      </c>
      <c r="F140" s="157">
        <v>31.6</v>
      </c>
      <c r="G140" s="157" t="s">
        <v>282</v>
      </c>
      <c r="H140" s="123">
        <v>50</v>
      </c>
      <c r="I140" s="194">
        <f t="shared" si="8"/>
        <v>1580</v>
      </c>
      <c r="J140" s="123">
        <v>1</v>
      </c>
      <c r="K140" s="194">
        <f t="shared" si="9"/>
        <v>1580</v>
      </c>
      <c r="L140" s="235">
        <f t="shared" si="11"/>
        <v>720</v>
      </c>
      <c r="M140" s="195">
        <v>0</v>
      </c>
      <c r="N140" s="144">
        <f t="shared" si="10"/>
        <v>1580</v>
      </c>
    </row>
    <row r="141" spans="1:14" ht="13.5" customHeight="1" x14ac:dyDescent="0.25">
      <c r="A141" s="71" t="s">
        <v>711</v>
      </c>
      <c r="B141" s="68">
        <v>14</v>
      </c>
      <c r="C141" s="157" t="s">
        <v>367</v>
      </c>
      <c r="D141" s="68" t="s">
        <v>286</v>
      </c>
      <c r="E141" s="53">
        <v>88.6</v>
      </c>
      <c r="F141" s="53">
        <v>88.6</v>
      </c>
      <c r="G141" s="53" t="s">
        <v>282</v>
      </c>
      <c r="H141" s="123">
        <v>50</v>
      </c>
      <c r="I141" s="194">
        <f t="shared" si="8"/>
        <v>4430</v>
      </c>
      <c r="J141" s="123">
        <v>1</v>
      </c>
      <c r="K141" s="194">
        <f t="shared" si="9"/>
        <v>4430</v>
      </c>
      <c r="L141" s="235">
        <f t="shared" si="11"/>
        <v>720</v>
      </c>
      <c r="M141" s="195">
        <v>0</v>
      </c>
      <c r="N141" s="144">
        <f t="shared" si="10"/>
        <v>4430</v>
      </c>
    </row>
    <row r="142" spans="1:14" ht="13.5" customHeight="1" x14ac:dyDescent="0.25">
      <c r="A142" s="71" t="s">
        <v>712</v>
      </c>
      <c r="B142" s="68">
        <v>15</v>
      </c>
      <c r="C142" s="53" t="s">
        <v>368</v>
      </c>
      <c r="D142" s="68" t="s">
        <v>286</v>
      </c>
      <c r="E142" s="53">
        <v>39.700000000000003</v>
      </c>
      <c r="F142" s="53">
        <v>39.700000000000003</v>
      </c>
      <c r="G142" s="53" t="s">
        <v>282</v>
      </c>
      <c r="H142" s="123">
        <v>50</v>
      </c>
      <c r="I142" s="194">
        <f t="shared" si="8"/>
        <v>1985.0000000000002</v>
      </c>
      <c r="J142" s="123">
        <v>1</v>
      </c>
      <c r="K142" s="194">
        <f t="shared" si="9"/>
        <v>1985.0000000000002</v>
      </c>
      <c r="L142" s="235">
        <f t="shared" si="11"/>
        <v>720</v>
      </c>
      <c r="M142" s="195">
        <f>VLOOKUP(A142,'[1]TL 132 N'!$A$5:$I$70,9,0)</f>
        <v>5.2</v>
      </c>
      <c r="N142" s="144">
        <f t="shared" si="10"/>
        <v>1970.6638888888888</v>
      </c>
    </row>
    <row r="143" spans="1:14" ht="13.5" customHeight="1" x14ac:dyDescent="0.25">
      <c r="A143" s="71" t="s">
        <v>713</v>
      </c>
      <c r="B143" s="68">
        <v>16</v>
      </c>
      <c r="C143" s="53" t="s">
        <v>369</v>
      </c>
      <c r="D143" s="68" t="s">
        <v>286</v>
      </c>
      <c r="E143" s="53">
        <v>50.9</v>
      </c>
      <c r="F143" s="53">
        <v>50.9</v>
      </c>
      <c r="G143" s="53" t="s">
        <v>282</v>
      </c>
      <c r="H143" s="123">
        <v>50</v>
      </c>
      <c r="I143" s="194">
        <f t="shared" si="8"/>
        <v>2545</v>
      </c>
      <c r="J143" s="123">
        <v>1</v>
      </c>
      <c r="K143" s="194">
        <f t="shared" si="9"/>
        <v>2545</v>
      </c>
      <c r="L143" s="235">
        <f t="shared" si="11"/>
        <v>720</v>
      </c>
      <c r="M143" s="195">
        <v>0</v>
      </c>
      <c r="N143" s="144">
        <f t="shared" si="10"/>
        <v>2545</v>
      </c>
    </row>
    <row r="144" spans="1:14" ht="13.5" customHeight="1" x14ac:dyDescent="0.25">
      <c r="A144" s="71" t="s">
        <v>714</v>
      </c>
      <c r="B144" s="68">
        <v>17</v>
      </c>
      <c r="C144" s="53" t="s">
        <v>382</v>
      </c>
      <c r="D144" s="68" t="s">
        <v>286</v>
      </c>
      <c r="E144" s="53">
        <v>50</v>
      </c>
      <c r="F144" s="53">
        <v>50</v>
      </c>
      <c r="G144" s="53" t="s">
        <v>282</v>
      </c>
      <c r="H144" s="123">
        <v>50</v>
      </c>
      <c r="I144" s="194">
        <f t="shared" si="8"/>
        <v>2500</v>
      </c>
      <c r="J144" s="123">
        <v>1</v>
      </c>
      <c r="K144" s="194">
        <f t="shared" si="9"/>
        <v>2500</v>
      </c>
      <c r="L144" s="235">
        <f t="shared" si="11"/>
        <v>720</v>
      </c>
      <c r="M144" s="195">
        <v>0</v>
      </c>
      <c r="N144" s="144">
        <f t="shared" si="10"/>
        <v>2500</v>
      </c>
    </row>
    <row r="145" spans="1:14" ht="13.5" customHeight="1" x14ac:dyDescent="0.25">
      <c r="A145" s="71" t="s">
        <v>715</v>
      </c>
      <c r="B145" s="68">
        <v>18</v>
      </c>
      <c r="C145" s="53" t="s">
        <v>424</v>
      </c>
      <c r="D145" s="68" t="s">
        <v>286</v>
      </c>
      <c r="E145" s="53">
        <v>50</v>
      </c>
      <c r="F145" s="53">
        <v>50</v>
      </c>
      <c r="G145" s="75" t="s">
        <v>282</v>
      </c>
      <c r="H145" s="123">
        <v>50</v>
      </c>
      <c r="I145" s="194">
        <f t="shared" si="8"/>
        <v>2500</v>
      </c>
      <c r="J145" s="123">
        <v>1</v>
      </c>
      <c r="K145" s="194">
        <f t="shared" si="9"/>
        <v>2500</v>
      </c>
      <c r="L145" s="235">
        <f t="shared" si="11"/>
        <v>720</v>
      </c>
      <c r="M145" s="195">
        <v>0</v>
      </c>
      <c r="N145" s="144">
        <f t="shared" si="10"/>
        <v>2500</v>
      </c>
    </row>
    <row r="146" spans="1:14" ht="13.5" customHeight="1" x14ac:dyDescent="0.25">
      <c r="A146" s="71" t="s">
        <v>716</v>
      </c>
      <c r="B146" s="68">
        <v>19</v>
      </c>
      <c r="C146" s="53" t="s">
        <v>370</v>
      </c>
      <c r="D146" s="68" t="s">
        <v>281</v>
      </c>
      <c r="E146" s="75">
        <v>30</v>
      </c>
      <c r="F146" s="75">
        <v>60</v>
      </c>
      <c r="G146" s="75" t="s">
        <v>282</v>
      </c>
      <c r="H146" s="123">
        <v>50</v>
      </c>
      <c r="I146" s="194">
        <f t="shared" si="8"/>
        <v>1500</v>
      </c>
      <c r="J146" s="123">
        <v>2</v>
      </c>
      <c r="K146" s="194">
        <f t="shared" si="9"/>
        <v>3000</v>
      </c>
      <c r="L146" s="235">
        <f t="shared" si="11"/>
        <v>1440</v>
      </c>
      <c r="M146" s="195">
        <v>0</v>
      </c>
      <c r="N146" s="144">
        <f t="shared" si="10"/>
        <v>3000</v>
      </c>
    </row>
    <row r="147" spans="1:14" ht="13.5" customHeight="1" x14ac:dyDescent="0.25">
      <c r="A147" s="71" t="s">
        <v>717</v>
      </c>
      <c r="B147" s="68">
        <v>20</v>
      </c>
      <c r="C147" s="53" t="s">
        <v>371</v>
      </c>
      <c r="D147" s="68" t="s">
        <v>286</v>
      </c>
      <c r="E147" s="75">
        <v>50.35</v>
      </c>
      <c r="F147" s="75">
        <v>50.35</v>
      </c>
      <c r="G147" s="75" t="s">
        <v>282</v>
      </c>
      <c r="H147" s="123">
        <v>50</v>
      </c>
      <c r="I147" s="194">
        <f t="shared" si="8"/>
        <v>2517.5</v>
      </c>
      <c r="J147" s="123">
        <v>1</v>
      </c>
      <c r="K147" s="194">
        <f t="shared" si="9"/>
        <v>2517.5</v>
      </c>
      <c r="L147" s="235">
        <f t="shared" si="11"/>
        <v>720</v>
      </c>
      <c r="M147" s="195">
        <v>0</v>
      </c>
      <c r="N147" s="144">
        <f t="shared" si="10"/>
        <v>2517.5</v>
      </c>
    </row>
    <row r="148" spans="1:14" ht="13.5" customHeight="1" x14ac:dyDescent="0.25">
      <c r="A148" s="71" t="s">
        <v>718</v>
      </c>
      <c r="B148" s="68">
        <v>21</v>
      </c>
      <c r="C148" s="53" t="s">
        <v>372</v>
      </c>
      <c r="D148" s="68" t="s">
        <v>281</v>
      </c>
      <c r="E148" s="75">
        <v>59.6</v>
      </c>
      <c r="F148" s="75">
        <v>119.2</v>
      </c>
      <c r="G148" s="75" t="s">
        <v>282</v>
      </c>
      <c r="H148" s="123">
        <v>50</v>
      </c>
      <c r="I148" s="194">
        <f t="shared" si="8"/>
        <v>2980</v>
      </c>
      <c r="J148" s="123">
        <v>2</v>
      </c>
      <c r="K148" s="194">
        <f t="shared" si="9"/>
        <v>5960</v>
      </c>
      <c r="L148" s="235">
        <f t="shared" si="11"/>
        <v>1440</v>
      </c>
      <c r="M148" s="195">
        <v>0</v>
      </c>
      <c r="N148" s="144">
        <f t="shared" si="10"/>
        <v>5960</v>
      </c>
    </row>
    <row r="149" spans="1:14" ht="13.5" customHeight="1" x14ac:dyDescent="0.25">
      <c r="A149" s="71" t="s">
        <v>719</v>
      </c>
      <c r="B149" s="68">
        <v>22</v>
      </c>
      <c r="C149" s="53" t="s">
        <v>373</v>
      </c>
      <c r="D149" s="68" t="s">
        <v>281</v>
      </c>
      <c r="E149" s="75">
        <v>10</v>
      </c>
      <c r="F149" s="75">
        <v>20</v>
      </c>
      <c r="G149" s="75" t="s">
        <v>282</v>
      </c>
      <c r="H149" s="123">
        <v>50</v>
      </c>
      <c r="I149" s="194">
        <f t="shared" si="8"/>
        <v>500</v>
      </c>
      <c r="J149" s="123">
        <v>2</v>
      </c>
      <c r="K149" s="194">
        <f t="shared" si="9"/>
        <v>1000</v>
      </c>
      <c r="L149" s="235">
        <f t="shared" si="11"/>
        <v>1440</v>
      </c>
      <c r="M149" s="195">
        <f>VLOOKUP(A149,'[1]TL 132 N'!$A$5:$I$70,9,0)</f>
        <v>3.3666666666666667</v>
      </c>
      <c r="N149" s="144">
        <f t="shared" si="10"/>
        <v>997.66203703703718</v>
      </c>
    </row>
    <row r="150" spans="1:14" ht="13.5" customHeight="1" x14ac:dyDescent="0.25">
      <c r="A150" s="71" t="s">
        <v>720</v>
      </c>
      <c r="B150" s="68">
        <v>23</v>
      </c>
      <c r="C150" s="53" t="s">
        <v>374</v>
      </c>
      <c r="D150" s="68" t="s">
        <v>286</v>
      </c>
      <c r="E150" s="75">
        <v>57</v>
      </c>
      <c r="F150" s="75">
        <v>57</v>
      </c>
      <c r="G150" s="75" t="s">
        <v>282</v>
      </c>
      <c r="H150" s="123">
        <v>50</v>
      </c>
      <c r="I150" s="194">
        <f t="shared" si="8"/>
        <v>2850</v>
      </c>
      <c r="J150" s="123">
        <v>1</v>
      </c>
      <c r="K150" s="194">
        <f t="shared" si="9"/>
        <v>2850</v>
      </c>
      <c r="L150" s="235">
        <f t="shared" si="11"/>
        <v>720</v>
      </c>
      <c r="M150" s="195">
        <v>0</v>
      </c>
      <c r="N150" s="144">
        <f t="shared" si="10"/>
        <v>2850</v>
      </c>
    </row>
    <row r="151" spans="1:14" ht="13.5" customHeight="1" x14ac:dyDescent="0.25">
      <c r="A151" s="71" t="s">
        <v>721</v>
      </c>
      <c r="B151" s="68">
        <v>24</v>
      </c>
      <c r="C151" s="53" t="s">
        <v>375</v>
      </c>
      <c r="D151" s="68" t="s">
        <v>286</v>
      </c>
      <c r="E151" s="75">
        <v>34</v>
      </c>
      <c r="F151" s="75">
        <v>34</v>
      </c>
      <c r="G151" s="75" t="s">
        <v>282</v>
      </c>
      <c r="H151" s="123">
        <v>50</v>
      </c>
      <c r="I151" s="194">
        <f t="shared" si="8"/>
        <v>1700</v>
      </c>
      <c r="J151" s="123">
        <v>1</v>
      </c>
      <c r="K151" s="194">
        <f t="shared" si="9"/>
        <v>1700</v>
      </c>
      <c r="L151" s="235">
        <f t="shared" si="11"/>
        <v>720</v>
      </c>
      <c r="M151" s="195">
        <v>0</v>
      </c>
      <c r="N151" s="144">
        <f t="shared" si="10"/>
        <v>1700</v>
      </c>
    </row>
    <row r="152" spans="1:14" ht="13.5" customHeight="1" x14ac:dyDescent="0.25">
      <c r="A152" s="71" t="s">
        <v>722</v>
      </c>
      <c r="B152" s="68">
        <v>25</v>
      </c>
      <c r="C152" s="53" t="s">
        <v>841</v>
      </c>
      <c r="D152" s="68" t="s">
        <v>286</v>
      </c>
      <c r="E152" s="75">
        <v>65.540000000000006</v>
      </c>
      <c r="F152" s="75">
        <v>65.540000000000006</v>
      </c>
      <c r="G152" s="75" t="s">
        <v>282</v>
      </c>
      <c r="H152" s="123">
        <v>50</v>
      </c>
      <c r="I152" s="194">
        <f t="shared" si="8"/>
        <v>3277.0000000000005</v>
      </c>
      <c r="J152" s="123">
        <v>1</v>
      </c>
      <c r="K152" s="194">
        <f t="shared" si="9"/>
        <v>3277.0000000000005</v>
      </c>
      <c r="L152" s="235">
        <f t="shared" si="11"/>
        <v>720</v>
      </c>
      <c r="M152" s="195">
        <v>0</v>
      </c>
      <c r="N152" s="144">
        <f t="shared" si="10"/>
        <v>3277.0000000000005</v>
      </c>
    </row>
    <row r="153" spans="1:14" ht="13.5" customHeight="1" x14ac:dyDescent="0.25">
      <c r="A153" s="71" t="s">
        <v>569</v>
      </c>
      <c r="B153" s="68">
        <v>26</v>
      </c>
      <c r="C153" s="53" t="s">
        <v>376</v>
      </c>
      <c r="D153" s="68" t="s">
        <v>286</v>
      </c>
      <c r="E153" s="75">
        <v>23</v>
      </c>
      <c r="F153" s="75">
        <v>23</v>
      </c>
      <c r="G153" s="75" t="s">
        <v>282</v>
      </c>
      <c r="H153" s="123">
        <v>50</v>
      </c>
      <c r="I153" s="194">
        <f t="shared" si="8"/>
        <v>1150</v>
      </c>
      <c r="J153" s="123">
        <v>1</v>
      </c>
      <c r="K153" s="194">
        <f t="shared" si="9"/>
        <v>1150</v>
      </c>
      <c r="L153" s="235">
        <f t="shared" si="11"/>
        <v>720</v>
      </c>
      <c r="M153" s="195">
        <v>0</v>
      </c>
      <c r="N153" s="144">
        <f t="shared" si="10"/>
        <v>1150</v>
      </c>
    </row>
    <row r="154" spans="1:14" ht="13.5" customHeight="1" x14ac:dyDescent="0.25">
      <c r="A154" s="71" t="s">
        <v>570</v>
      </c>
      <c r="B154" s="68">
        <v>27</v>
      </c>
      <c r="C154" s="53" t="s">
        <v>490</v>
      </c>
      <c r="D154" s="68" t="s">
        <v>281</v>
      </c>
      <c r="E154" s="75">
        <v>85.2</v>
      </c>
      <c r="F154" s="75">
        <v>170.4</v>
      </c>
      <c r="G154" s="75" t="s">
        <v>282</v>
      </c>
      <c r="H154" s="123">
        <v>50</v>
      </c>
      <c r="I154" s="194">
        <f t="shared" si="8"/>
        <v>4260</v>
      </c>
      <c r="J154" s="123">
        <v>2</v>
      </c>
      <c r="K154" s="194">
        <f t="shared" si="9"/>
        <v>8520</v>
      </c>
      <c r="L154" s="235">
        <f t="shared" si="11"/>
        <v>1440</v>
      </c>
      <c r="M154" s="195">
        <f>VLOOKUP(A154,'[1]TL 132 N'!$A$5:$I$70,9,0)</f>
        <v>22.733333333333334</v>
      </c>
      <c r="N154" s="144">
        <f t="shared" si="10"/>
        <v>8385.4944444444445</v>
      </c>
    </row>
    <row r="155" spans="1:14" ht="13.5" customHeight="1" x14ac:dyDescent="0.25">
      <c r="A155" s="71" t="s">
        <v>571</v>
      </c>
      <c r="B155" s="68">
        <v>28</v>
      </c>
      <c r="C155" s="53" t="s">
        <v>488</v>
      </c>
      <c r="D155" s="68" t="s">
        <v>286</v>
      </c>
      <c r="E155" s="75">
        <v>15.5</v>
      </c>
      <c r="F155" s="75">
        <v>15.5</v>
      </c>
      <c r="G155" s="75" t="s">
        <v>282</v>
      </c>
      <c r="H155" s="123">
        <v>50</v>
      </c>
      <c r="I155" s="194">
        <f t="shared" si="8"/>
        <v>775</v>
      </c>
      <c r="J155" s="123">
        <v>1</v>
      </c>
      <c r="K155" s="194">
        <f t="shared" si="9"/>
        <v>775</v>
      </c>
      <c r="L155" s="235">
        <f t="shared" si="11"/>
        <v>720</v>
      </c>
      <c r="M155" s="195">
        <v>0</v>
      </c>
      <c r="N155" s="144">
        <f t="shared" si="10"/>
        <v>775</v>
      </c>
    </row>
    <row r="156" spans="1:14" ht="13.5" customHeight="1" x14ac:dyDescent="0.25">
      <c r="A156" s="71" t="s">
        <v>572</v>
      </c>
      <c r="B156" s="68">
        <v>29</v>
      </c>
      <c r="C156" s="53" t="s">
        <v>491</v>
      </c>
      <c r="D156" s="68" t="s">
        <v>286</v>
      </c>
      <c r="E156" s="75">
        <v>16.7</v>
      </c>
      <c r="F156" s="75">
        <v>16.7</v>
      </c>
      <c r="G156" s="75" t="s">
        <v>282</v>
      </c>
      <c r="H156" s="123">
        <v>50</v>
      </c>
      <c r="I156" s="194">
        <f t="shared" si="8"/>
        <v>835</v>
      </c>
      <c r="J156" s="123">
        <v>1</v>
      </c>
      <c r="K156" s="194">
        <f t="shared" si="9"/>
        <v>835</v>
      </c>
      <c r="L156" s="235">
        <f t="shared" si="11"/>
        <v>720</v>
      </c>
      <c r="M156" s="195">
        <f>VLOOKUP(A156,'[1]TL 132 N'!$A$5:$I$70,9,0)</f>
        <v>2.2999999999999998</v>
      </c>
      <c r="N156" s="144">
        <f t="shared" si="10"/>
        <v>832.33263888888894</v>
      </c>
    </row>
    <row r="157" spans="1:14" ht="13.5" customHeight="1" x14ac:dyDescent="0.25">
      <c r="A157" s="71" t="s">
        <v>573</v>
      </c>
      <c r="B157" s="68">
        <v>30</v>
      </c>
      <c r="C157" s="53" t="s">
        <v>471</v>
      </c>
      <c r="D157" s="68" t="s">
        <v>286</v>
      </c>
      <c r="E157" s="75">
        <v>16.7</v>
      </c>
      <c r="F157" s="75">
        <v>16.7</v>
      </c>
      <c r="G157" s="75" t="s">
        <v>282</v>
      </c>
      <c r="H157" s="123">
        <v>50</v>
      </c>
      <c r="I157" s="194">
        <f t="shared" si="8"/>
        <v>835</v>
      </c>
      <c r="J157" s="123">
        <v>1</v>
      </c>
      <c r="K157" s="194">
        <f t="shared" si="9"/>
        <v>835</v>
      </c>
      <c r="L157" s="235">
        <f t="shared" si="11"/>
        <v>720</v>
      </c>
      <c r="M157" s="195">
        <v>0</v>
      </c>
      <c r="N157" s="144">
        <f t="shared" si="10"/>
        <v>835</v>
      </c>
    </row>
    <row r="158" spans="1:14" ht="13.5" customHeight="1" x14ac:dyDescent="0.25">
      <c r="A158" s="71" t="s">
        <v>574</v>
      </c>
      <c r="B158" s="68">
        <v>31</v>
      </c>
      <c r="C158" s="157" t="s">
        <v>816</v>
      </c>
      <c r="D158" s="68" t="s">
        <v>286</v>
      </c>
      <c r="E158" s="75">
        <v>14.116</v>
      </c>
      <c r="F158" s="75">
        <v>14.116</v>
      </c>
      <c r="G158" s="75" t="s">
        <v>282</v>
      </c>
      <c r="H158" s="123">
        <v>50</v>
      </c>
      <c r="I158" s="194">
        <f t="shared" si="8"/>
        <v>705.8</v>
      </c>
      <c r="J158" s="123">
        <v>1</v>
      </c>
      <c r="K158" s="194">
        <f t="shared" si="9"/>
        <v>705.8</v>
      </c>
      <c r="L158" s="235">
        <f t="shared" si="11"/>
        <v>720</v>
      </c>
      <c r="M158" s="195">
        <f>VLOOKUP(A158,'[1]TL 132 N'!$A$5:$I$70,9,0)</f>
        <v>4.833333333333333</v>
      </c>
      <c r="N158" s="144">
        <f t="shared" si="10"/>
        <v>701.06199074074073</v>
      </c>
    </row>
    <row r="159" spans="1:14" ht="13.5" customHeight="1" x14ac:dyDescent="0.25">
      <c r="A159" s="71" t="s">
        <v>575</v>
      </c>
      <c r="B159" s="68">
        <v>32</v>
      </c>
      <c r="C159" s="53" t="s">
        <v>383</v>
      </c>
      <c r="D159" s="68" t="s">
        <v>286</v>
      </c>
      <c r="E159" s="75">
        <v>40</v>
      </c>
      <c r="F159" s="75">
        <v>40</v>
      </c>
      <c r="G159" s="75" t="s">
        <v>282</v>
      </c>
      <c r="H159" s="123">
        <v>50</v>
      </c>
      <c r="I159" s="194">
        <f t="shared" si="8"/>
        <v>2000</v>
      </c>
      <c r="J159" s="123">
        <v>1</v>
      </c>
      <c r="K159" s="194">
        <f t="shared" si="9"/>
        <v>2000</v>
      </c>
      <c r="L159" s="235">
        <f t="shared" si="11"/>
        <v>720</v>
      </c>
      <c r="M159" s="195">
        <f>VLOOKUP(A159,'[1]TL 132 N'!$A$5:$I$70,9,0)</f>
        <v>43.5</v>
      </c>
      <c r="N159" s="144">
        <f t="shared" si="10"/>
        <v>1879.1666666666667</v>
      </c>
    </row>
    <row r="160" spans="1:14" ht="13.5" customHeight="1" x14ac:dyDescent="0.25">
      <c r="A160" s="71" t="s">
        <v>576</v>
      </c>
      <c r="B160" s="68">
        <v>33</v>
      </c>
      <c r="C160" s="53" t="s">
        <v>384</v>
      </c>
      <c r="D160" s="68" t="s">
        <v>286</v>
      </c>
      <c r="E160" s="75">
        <v>70</v>
      </c>
      <c r="F160" s="75">
        <v>70</v>
      </c>
      <c r="G160" s="75" t="s">
        <v>282</v>
      </c>
      <c r="H160" s="123">
        <v>50</v>
      </c>
      <c r="I160" s="194">
        <f t="shared" si="8"/>
        <v>3500</v>
      </c>
      <c r="J160" s="123">
        <v>1</v>
      </c>
      <c r="K160" s="194">
        <f t="shared" si="9"/>
        <v>3500</v>
      </c>
      <c r="L160" s="235">
        <f t="shared" si="11"/>
        <v>720</v>
      </c>
      <c r="M160" s="195">
        <f>VLOOKUP(A160,'[1]TL 132 N'!$A$5:$I$70,9,0)</f>
        <v>46.333333333333336</v>
      </c>
      <c r="N160" s="144">
        <f t="shared" si="10"/>
        <v>3274.7685185185182</v>
      </c>
    </row>
    <row r="161" spans="1:14" ht="13.5" customHeight="1" x14ac:dyDescent="0.25">
      <c r="A161" s="71" t="s">
        <v>577</v>
      </c>
      <c r="B161" s="68">
        <v>34</v>
      </c>
      <c r="C161" s="53" t="s">
        <v>385</v>
      </c>
      <c r="D161" s="68" t="s">
        <v>286</v>
      </c>
      <c r="E161" s="75">
        <v>48</v>
      </c>
      <c r="F161" s="75">
        <v>48</v>
      </c>
      <c r="G161" s="75" t="s">
        <v>282</v>
      </c>
      <c r="H161" s="123">
        <v>50</v>
      </c>
      <c r="I161" s="194">
        <f t="shared" si="8"/>
        <v>2400</v>
      </c>
      <c r="J161" s="123">
        <v>1</v>
      </c>
      <c r="K161" s="194">
        <f t="shared" si="9"/>
        <v>2400</v>
      </c>
      <c r="L161" s="235">
        <f t="shared" si="11"/>
        <v>720</v>
      </c>
      <c r="M161" s="195">
        <v>0</v>
      </c>
      <c r="N161" s="144">
        <f t="shared" si="10"/>
        <v>2400</v>
      </c>
    </row>
    <row r="162" spans="1:14" ht="13.5" customHeight="1" x14ac:dyDescent="0.25">
      <c r="A162" s="71" t="s">
        <v>578</v>
      </c>
      <c r="B162" s="68">
        <v>35</v>
      </c>
      <c r="C162" s="53" t="s">
        <v>509</v>
      </c>
      <c r="D162" s="68" t="s">
        <v>286</v>
      </c>
      <c r="E162" s="75">
        <v>12.6</v>
      </c>
      <c r="F162" s="75">
        <v>12.6</v>
      </c>
      <c r="G162" s="75" t="s">
        <v>282</v>
      </c>
      <c r="H162" s="123">
        <v>50</v>
      </c>
      <c r="I162" s="194">
        <f t="shared" si="8"/>
        <v>630</v>
      </c>
      <c r="J162" s="123">
        <v>1</v>
      </c>
      <c r="K162" s="194">
        <f t="shared" si="9"/>
        <v>630</v>
      </c>
      <c r="L162" s="235">
        <f t="shared" si="11"/>
        <v>720</v>
      </c>
      <c r="M162" s="195">
        <f>VLOOKUP(A162,'[1]TL 132 N'!$A$5:$I$70,9,0)</f>
        <v>6.333333333333333</v>
      </c>
      <c r="N162" s="144">
        <f t="shared" si="10"/>
        <v>624.45833333333337</v>
      </c>
    </row>
    <row r="163" spans="1:14" ht="13.5" customHeight="1" x14ac:dyDescent="0.25">
      <c r="A163" s="71" t="s">
        <v>579</v>
      </c>
      <c r="B163" s="68">
        <v>36</v>
      </c>
      <c r="C163" s="53" t="s">
        <v>386</v>
      </c>
      <c r="D163" s="68" t="s">
        <v>286</v>
      </c>
      <c r="E163" s="75">
        <v>44</v>
      </c>
      <c r="F163" s="75">
        <v>44</v>
      </c>
      <c r="G163" s="75" t="s">
        <v>282</v>
      </c>
      <c r="H163" s="123">
        <v>50</v>
      </c>
      <c r="I163" s="194">
        <f t="shared" si="8"/>
        <v>2200</v>
      </c>
      <c r="J163" s="123">
        <v>1</v>
      </c>
      <c r="K163" s="194">
        <f t="shared" si="9"/>
        <v>2200</v>
      </c>
      <c r="L163" s="235">
        <f t="shared" si="11"/>
        <v>720</v>
      </c>
      <c r="M163" s="195">
        <f>VLOOKUP(A163,'[1]TL 132 N'!$A$5:$I$70,9,0)</f>
        <v>56.666666666666664</v>
      </c>
      <c r="N163" s="144">
        <f t="shared" si="10"/>
        <v>2026.851851851852</v>
      </c>
    </row>
    <row r="164" spans="1:14" ht="13.5" customHeight="1" x14ac:dyDescent="0.25">
      <c r="A164" s="71" t="s">
        <v>580</v>
      </c>
      <c r="B164" s="68">
        <v>37</v>
      </c>
      <c r="C164" s="53" t="s">
        <v>387</v>
      </c>
      <c r="D164" s="68" t="s">
        <v>281</v>
      </c>
      <c r="E164" s="75">
        <v>2</v>
      </c>
      <c r="F164" s="75">
        <v>4</v>
      </c>
      <c r="G164" s="75" t="s">
        <v>282</v>
      </c>
      <c r="H164" s="123">
        <v>50</v>
      </c>
      <c r="I164" s="194">
        <f t="shared" si="8"/>
        <v>100</v>
      </c>
      <c r="J164" s="123">
        <v>2</v>
      </c>
      <c r="K164" s="194">
        <f t="shared" si="9"/>
        <v>200</v>
      </c>
      <c r="L164" s="235">
        <f t="shared" si="11"/>
        <v>1440</v>
      </c>
      <c r="M164" s="195">
        <v>0</v>
      </c>
      <c r="N164" s="144">
        <f t="shared" si="10"/>
        <v>200</v>
      </c>
    </row>
    <row r="165" spans="1:14" ht="13.5" customHeight="1" x14ac:dyDescent="0.25">
      <c r="A165" s="71" t="s">
        <v>581</v>
      </c>
      <c r="B165" s="68">
        <v>38</v>
      </c>
      <c r="C165" s="68" t="s">
        <v>927</v>
      </c>
      <c r="D165" s="53" t="s">
        <v>286</v>
      </c>
      <c r="E165" s="75">
        <v>57</v>
      </c>
      <c r="F165" s="75">
        <v>57</v>
      </c>
      <c r="G165" s="75" t="s">
        <v>282</v>
      </c>
      <c r="H165" s="123">
        <v>50</v>
      </c>
      <c r="I165" s="194">
        <f t="shared" si="8"/>
        <v>2850</v>
      </c>
      <c r="J165" s="123">
        <v>1</v>
      </c>
      <c r="K165" s="194">
        <f t="shared" si="9"/>
        <v>2850</v>
      </c>
      <c r="L165" s="235">
        <f t="shared" si="11"/>
        <v>720</v>
      </c>
      <c r="M165" s="195">
        <f>VLOOKUP(A165,'[1]TL 132 N'!$A$5:$I$70,9,0)</f>
        <v>11.916666666666666</v>
      </c>
      <c r="N165" s="144">
        <f t="shared" si="10"/>
        <v>2802.8298611111113</v>
      </c>
    </row>
    <row r="166" spans="1:14" ht="13.5" customHeight="1" x14ac:dyDescent="0.25">
      <c r="A166" s="71" t="s">
        <v>582</v>
      </c>
      <c r="B166" s="68">
        <v>39</v>
      </c>
      <c r="C166" s="53" t="s">
        <v>389</v>
      </c>
      <c r="D166" s="53" t="s">
        <v>286</v>
      </c>
      <c r="E166" s="75">
        <v>28</v>
      </c>
      <c r="F166" s="75">
        <v>28</v>
      </c>
      <c r="G166" s="75" t="s">
        <v>282</v>
      </c>
      <c r="H166" s="123">
        <v>50</v>
      </c>
      <c r="I166" s="194">
        <f t="shared" si="8"/>
        <v>1400</v>
      </c>
      <c r="J166" s="123">
        <v>1</v>
      </c>
      <c r="K166" s="194">
        <f t="shared" si="9"/>
        <v>1400</v>
      </c>
      <c r="L166" s="235">
        <f t="shared" si="11"/>
        <v>720</v>
      </c>
      <c r="M166" s="195">
        <v>0</v>
      </c>
      <c r="N166" s="144">
        <f t="shared" si="10"/>
        <v>1400</v>
      </c>
    </row>
    <row r="167" spans="1:14" ht="13.5" customHeight="1" x14ac:dyDescent="0.25">
      <c r="A167" s="71" t="s">
        <v>583</v>
      </c>
      <c r="B167" s="68">
        <v>40</v>
      </c>
      <c r="C167" s="53" t="s">
        <v>390</v>
      </c>
      <c r="D167" s="68" t="s">
        <v>281</v>
      </c>
      <c r="E167" s="75">
        <v>30.1</v>
      </c>
      <c r="F167" s="75">
        <v>60.2</v>
      </c>
      <c r="G167" s="75" t="s">
        <v>282</v>
      </c>
      <c r="H167" s="123">
        <v>50</v>
      </c>
      <c r="I167" s="194">
        <f t="shared" si="8"/>
        <v>1505</v>
      </c>
      <c r="J167" s="123">
        <v>2</v>
      </c>
      <c r="K167" s="194">
        <f t="shared" si="9"/>
        <v>3010</v>
      </c>
      <c r="L167" s="235">
        <f t="shared" si="11"/>
        <v>1440</v>
      </c>
      <c r="M167" s="195">
        <f>VLOOKUP(A167,'[1]TL 132 N'!$A$5:$I$70,9,0)</f>
        <v>4.666666666666667</v>
      </c>
      <c r="N167" s="144">
        <f t="shared" si="10"/>
        <v>3000.24537037037</v>
      </c>
    </row>
    <row r="168" spans="1:14" ht="13.5" customHeight="1" x14ac:dyDescent="0.25">
      <c r="A168" s="71" t="s">
        <v>584</v>
      </c>
      <c r="B168" s="68">
        <v>41</v>
      </c>
      <c r="C168" s="53" t="s">
        <v>454</v>
      </c>
      <c r="D168" s="68" t="s">
        <v>286</v>
      </c>
      <c r="E168" s="75">
        <v>30.21</v>
      </c>
      <c r="F168" s="75">
        <v>30.21</v>
      </c>
      <c r="G168" s="75" t="s">
        <v>282</v>
      </c>
      <c r="H168" s="123">
        <v>50</v>
      </c>
      <c r="I168" s="194">
        <f t="shared" si="8"/>
        <v>1510.5</v>
      </c>
      <c r="J168" s="123">
        <v>1</v>
      </c>
      <c r="K168" s="194">
        <f t="shared" si="9"/>
        <v>1510.5</v>
      </c>
      <c r="L168" s="235">
        <f t="shared" si="11"/>
        <v>720</v>
      </c>
      <c r="M168" s="195">
        <v>0</v>
      </c>
      <c r="N168" s="144">
        <f t="shared" si="10"/>
        <v>1510.5</v>
      </c>
    </row>
    <row r="169" spans="1:14" ht="13.5" customHeight="1" x14ac:dyDescent="0.25">
      <c r="A169" s="71" t="s">
        <v>585</v>
      </c>
      <c r="B169" s="68">
        <v>42</v>
      </c>
      <c r="C169" s="53" t="s">
        <v>391</v>
      </c>
      <c r="D169" s="68" t="s">
        <v>286</v>
      </c>
      <c r="E169" s="75">
        <v>70</v>
      </c>
      <c r="F169" s="75">
        <v>70</v>
      </c>
      <c r="G169" s="75" t="s">
        <v>282</v>
      </c>
      <c r="H169" s="123">
        <v>50</v>
      </c>
      <c r="I169" s="194">
        <f t="shared" si="8"/>
        <v>3500</v>
      </c>
      <c r="J169" s="123">
        <v>1</v>
      </c>
      <c r="K169" s="194">
        <f t="shared" si="9"/>
        <v>3500</v>
      </c>
      <c r="L169" s="235">
        <f t="shared" si="11"/>
        <v>720</v>
      </c>
      <c r="M169" s="195">
        <f>VLOOKUP(A169,'[1]TL 132 N'!$A$5:$I$70,9,0)</f>
        <v>6.0333333333333332</v>
      </c>
      <c r="N169" s="144">
        <f t="shared" si="10"/>
        <v>3470.6712962962965</v>
      </c>
    </row>
    <row r="170" spans="1:14" ht="13.5" customHeight="1" x14ac:dyDescent="0.25">
      <c r="A170" s="71" t="s">
        <v>586</v>
      </c>
      <c r="B170" s="68">
        <v>43</v>
      </c>
      <c r="C170" s="53" t="s">
        <v>392</v>
      </c>
      <c r="D170" s="68" t="s">
        <v>286</v>
      </c>
      <c r="E170" s="75">
        <v>0.6</v>
      </c>
      <c r="F170" s="75">
        <v>0.6</v>
      </c>
      <c r="G170" s="75" t="s">
        <v>282</v>
      </c>
      <c r="H170" s="123">
        <v>50</v>
      </c>
      <c r="I170" s="194">
        <f t="shared" si="8"/>
        <v>30</v>
      </c>
      <c r="J170" s="123">
        <v>1</v>
      </c>
      <c r="K170" s="194">
        <f t="shared" si="9"/>
        <v>30</v>
      </c>
      <c r="L170" s="235">
        <f t="shared" si="11"/>
        <v>720</v>
      </c>
      <c r="M170" s="195">
        <v>0</v>
      </c>
      <c r="N170" s="144">
        <f t="shared" si="10"/>
        <v>30</v>
      </c>
    </row>
    <row r="171" spans="1:14" ht="13.5" customHeight="1" x14ac:dyDescent="0.25">
      <c r="A171" s="71" t="s">
        <v>587</v>
      </c>
      <c r="B171" s="68">
        <v>44</v>
      </c>
      <c r="C171" s="82" t="s">
        <v>808</v>
      </c>
      <c r="D171" s="68" t="s">
        <v>286</v>
      </c>
      <c r="E171" s="75">
        <v>40</v>
      </c>
      <c r="F171" s="75">
        <v>40</v>
      </c>
      <c r="G171" s="75" t="s">
        <v>282</v>
      </c>
      <c r="H171" s="123">
        <v>50</v>
      </c>
      <c r="I171" s="194">
        <f t="shared" si="8"/>
        <v>2000</v>
      </c>
      <c r="J171" s="123">
        <v>1</v>
      </c>
      <c r="K171" s="194">
        <f t="shared" si="9"/>
        <v>2000</v>
      </c>
      <c r="L171" s="235">
        <f t="shared" si="11"/>
        <v>720</v>
      </c>
      <c r="M171" s="195">
        <v>0</v>
      </c>
      <c r="N171" s="144">
        <f t="shared" si="10"/>
        <v>2000</v>
      </c>
    </row>
    <row r="172" spans="1:14" ht="13.5" customHeight="1" x14ac:dyDescent="0.25">
      <c r="A172" s="71" t="s">
        <v>588</v>
      </c>
      <c r="B172" s="68">
        <v>45</v>
      </c>
      <c r="C172" s="82" t="s">
        <v>807</v>
      </c>
      <c r="D172" s="71" t="s">
        <v>286</v>
      </c>
      <c r="E172" s="83">
        <v>74.866</v>
      </c>
      <c r="F172" s="83">
        <v>74.866</v>
      </c>
      <c r="G172" s="83" t="s">
        <v>282</v>
      </c>
      <c r="H172" s="123">
        <v>50</v>
      </c>
      <c r="I172" s="194">
        <f t="shared" si="8"/>
        <v>3743.3</v>
      </c>
      <c r="J172" s="123">
        <v>1</v>
      </c>
      <c r="K172" s="194">
        <f t="shared" si="9"/>
        <v>3743.3</v>
      </c>
      <c r="L172" s="235">
        <f t="shared" si="11"/>
        <v>720</v>
      </c>
      <c r="M172" s="195">
        <v>0</v>
      </c>
      <c r="N172" s="144">
        <f t="shared" si="10"/>
        <v>3743.3</v>
      </c>
    </row>
    <row r="173" spans="1:14" ht="13.5" customHeight="1" x14ac:dyDescent="0.25">
      <c r="A173" s="71" t="s">
        <v>589</v>
      </c>
      <c r="B173" s="68">
        <v>46</v>
      </c>
      <c r="C173" s="53" t="s">
        <v>801</v>
      </c>
      <c r="D173" s="71" t="s">
        <v>286</v>
      </c>
      <c r="E173" s="75">
        <v>60.75</v>
      </c>
      <c r="F173" s="75">
        <v>60.75</v>
      </c>
      <c r="G173" s="75" t="s">
        <v>282</v>
      </c>
      <c r="H173" s="123">
        <v>50</v>
      </c>
      <c r="I173" s="194">
        <f t="shared" si="8"/>
        <v>3037.5</v>
      </c>
      <c r="J173" s="123">
        <v>1</v>
      </c>
      <c r="K173" s="194">
        <f t="shared" si="9"/>
        <v>3037.5</v>
      </c>
      <c r="L173" s="235">
        <f t="shared" si="11"/>
        <v>720</v>
      </c>
      <c r="M173" s="195">
        <v>0</v>
      </c>
      <c r="N173" s="144">
        <f t="shared" si="10"/>
        <v>3037.5</v>
      </c>
    </row>
    <row r="174" spans="1:14" ht="13.5" customHeight="1" x14ac:dyDescent="0.25">
      <c r="A174" s="71" t="s">
        <v>779</v>
      </c>
      <c r="B174" s="68">
        <v>47</v>
      </c>
      <c r="C174" s="53" t="s">
        <v>802</v>
      </c>
      <c r="D174" s="71" t="s">
        <v>286</v>
      </c>
      <c r="E174" s="71">
        <v>46</v>
      </c>
      <c r="F174" s="71">
        <v>46</v>
      </c>
      <c r="G174" s="71" t="s">
        <v>282</v>
      </c>
      <c r="H174" s="123">
        <v>50</v>
      </c>
      <c r="I174" s="194">
        <f t="shared" si="8"/>
        <v>2300</v>
      </c>
      <c r="J174" s="123">
        <v>1</v>
      </c>
      <c r="K174" s="194">
        <f t="shared" si="9"/>
        <v>2300</v>
      </c>
      <c r="L174" s="235">
        <f t="shared" si="11"/>
        <v>720</v>
      </c>
      <c r="M174" s="195">
        <v>0</v>
      </c>
      <c r="N174" s="144">
        <f t="shared" si="10"/>
        <v>2300</v>
      </c>
    </row>
    <row r="175" spans="1:14" ht="13.5" customHeight="1" x14ac:dyDescent="0.25">
      <c r="A175" s="71" t="s">
        <v>780</v>
      </c>
      <c r="B175" s="68">
        <v>48</v>
      </c>
      <c r="C175" s="53" t="s">
        <v>803</v>
      </c>
      <c r="D175" s="71" t="s">
        <v>286</v>
      </c>
      <c r="E175" s="71">
        <v>27</v>
      </c>
      <c r="F175" s="71">
        <v>27</v>
      </c>
      <c r="G175" s="71" t="s">
        <v>282</v>
      </c>
      <c r="H175" s="123">
        <v>50</v>
      </c>
      <c r="I175" s="194">
        <f t="shared" si="8"/>
        <v>1350</v>
      </c>
      <c r="J175" s="123">
        <v>1</v>
      </c>
      <c r="K175" s="194">
        <f t="shared" si="9"/>
        <v>1350</v>
      </c>
      <c r="L175" s="235">
        <f t="shared" si="11"/>
        <v>720</v>
      </c>
      <c r="M175" s="195">
        <v>0</v>
      </c>
      <c r="N175" s="144">
        <f t="shared" si="10"/>
        <v>1350</v>
      </c>
    </row>
    <row r="176" spans="1:14" ht="13.5" customHeight="1" x14ac:dyDescent="0.25">
      <c r="A176" s="71" t="s">
        <v>590</v>
      </c>
      <c r="B176" s="68">
        <v>49</v>
      </c>
      <c r="C176" s="53" t="s">
        <v>809</v>
      </c>
      <c r="D176" s="68" t="s">
        <v>286</v>
      </c>
      <c r="E176" s="75">
        <v>12</v>
      </c>
      <c r="F176" s="75">
        <v>12</v>
      </c>
      <c r="G176" s="75" t="s">
        <v>282</v>
      </c>
      <c r="H176" s="123">
        <v>50</v>
      </c>
      <c r="I176" s="194">
        <f t="shared" si="8"/>
        <v>600</v>
      </c>
      <c r="J176" s="123">
        <v>1</v>
      </c>
      <c r="K176" s="194">
        <f t="shared" si="9"/>
        <v>600</v>
      </c>
      <c r="L176" s="235">
        <f t="shared" si="11"/>
        <v>720</v>
      </c>
      <c r="M176" s="195">
        <v>0</v>
      </c>
      <c r="N176" s="144">
        <f t="shared" si="10"/>
        <v>600</v>
      </c>
    </row>
    <row r="177" spans="1:14" ht="13.5" customHeight="1" x14ac:dyDescent="0.25">
      <c r="A177" s="71" t="s">
        <v>591</v>
      </c>
      <c r="B177" s="68">
        <v>50</v>
      </c>
      <c r="C177" s="53" t="s">
        <v>537</v>
      </c>
      <c r="D177" s="68" t="s">
        <v>286</v>
      </c>
      <c r="E177" s="75">
        <v>25.8</v>
      </c>
      <c r="F177" s="75">
        <v>25.8</v>
      </c>
      <c r="G177" s="75" t="s">
        <v>282</v>
      </c>
      <c r="H177" s="123">
        <v>50</v>
      </c>
      <c r="I177" s="194">
        <f t="shared" si="8"/>
        <v>1290</v>
      </c>
      <c r="J177" s="123">
        <v>1</v>
      </c>
      <c r="K177" s="194">
        <f t="shared" si="9"/>
        <v>1290</v>
      </c>
      <c r="L177" s="235">
        <f t="shared" si="11"/>
        <v>720</v>
      </c>
      <c r="M177" s="195">
        <v>0</v>
      </c>
      <c r="N177" s="144">
        <f t="shared" si="10"/>
        <v>1290</v>
      </c>
    </row>
    <row r="178" spans="1:14" ht="13.5" customHeight="1" x14ac:dyDescent="0.25">
      <c r="A178" s="71" t="s">
        <v>592</v>
      </c>
      <c r="B178" s="68">
        <v>51</v>
      </c>
      <c r="C178" s="53" t="s">
        <v>538</v>
      </c>
      <c r="D178" s="68" t="s">
        <v>286</v>
      </c>
      <c r="E178" s="75">
        <v>50</v>
      </c>
      <c r="F178" s="75">
        <v>50</v>
      </c>
      <c r="G178" s="75" t="s">
        <v>282</v>
      </c>
      <c r="H178" s="123">
        <v>50</v>
      </c>
      <c r="I178" s="194">
        <f t="shared" si="8"/>
        <v>2500</v>
      </c>
      <c r="J178" s="123">
        <v>1</v>
      </c>
      <c r="K178" s="194">
        <f t="shared" si="9"/>
        <v>2500</v>
      </c>
      <c r="L178" s="235">
        <f t="shared" si="11"/>
        <v>720</v>
      </c>
      <c r="M178" s="195">
        <f>VLOOKUP(A178,'[1]TL 132 N'!$A$5:$I$70,9,0)</f>
        <v>1.6666666666666665</v>
      </c>
      <c r="N178" s="144">
        <f t="shared" si="10"/>
        <v>2494.212962962963</v>
      </c>
    </row>
    <row r="179" spans="1:14" ht="13.5" customHeight="1" x14ac:dyDescent="0.25">
      <c r="A179" s="71" t="s">
        <v>593</v>
      </c>
      <c r="B179" s="68">
        <v>52</v>
      </c>
      <c r="C179" s="53" t="s">
        <v>398</v>
      </c>
      <c r="D179" s="68" t="s">
        <v>286</v>
      </c>
      <c r="E179" s="75">
        <v>45</v>
      </c>
      <c r="F179" s="75">
        <v>45</v>
      </c>
      <c r="G179" s="75" t="s">
        <v>282</v>
      </c>
      <c r="H179" s="123">
        <v>50</v>
      </c>
      <c r="I179" s="194">
        <f t="shared" si="8"/>
        <v>2250</v>
      </c>
      <c r="J179" s="123">
        <v>1</v>
      </c>
      <c r="K179" s="194">
        <f t="shared" si="9"/>
        <v>2250</v>
      </c>
      <c r="L179" s="235">
        <f t="shared" si="11"/>
        <v>720</v>
      </c>
      <c r="M179" s="195">
        <v>0</v>
      </c>
      <c r="N179" s="144">
        <f t="shared" si="10"/>
        <v>2250</v>
      </c>
    </row>
    <row r="180" spans="1:14" ht="13.5" customHeight="1" x14ac:dyDescent="0.25">
      <c r="A180" s="71" t="s">
        <v>594</v>
      </c>
      <c r="B180" s="68">
        <v>53</v>
      </c>
      <c r="C180" s="53" t="s">
        <v>515</v>
      </c>
      <c r="D180" s="68" t="s">
        <v>286</v>
      </c>
      <c r="E180" s="75">
        <v>35.85</v>
      </c>
      <c r="F180" s="75">
        <v>35.85</v>
      </c>
      <c r="G180" s="75" t="s">
        <v>282</v>
      </c>
      <c r="H180" s="123">
        <v>50</v>
      </c>
      <c r="I180" s="194">
        <f t="shared" si="8"/>
        <v>1792.5</v>
      </c>
      <c r="J180" s="123">
        <v>1</v>
      </c>
      <c r="K180" s="194">
        <f t="shared" si="9"/>
        <v>1792.5</v>
      </c>
      <c r="L180" s="235">
        <f t="shared" si="11"/>
        <v>720</v>
      </c>
      <c r="M180" s="195">
        <v>0</v>
      </c>
      <c r="N180" s="144">
        <f t="shared" si="10"/>
        <v>1792.5</v>
      </c>
    </row>
    <row r="181" spans="1:14" ht="13.5" customHeight="1" x14ac:dyDescent="0.25">
      <c r="A181" s="71" t="s">
        <v>595</v>
      </c>
      <c r="B181" s="68">
        <v>54</v>
      </c>
      <c r="C181" s="53" t="s">
        <v>516</v>
      </c>
      <c r="D181" s="68" t="s">
        <v>286</v>
      </c>
      <c r="E181" s="75">
        <v>78.59</v>
      </c>
      <c r="F181" s="75">
        <v>78.59</v>
      </c>
      <c r="G181" s="75" t="s">
        <v>282</v>
      </c>
      <c r="H181" s="123">
        <v>50</v>
      </c>
      <c r="I181" s="194">
        <f t="shared" si="8"/>
        <v>3929.5</v>
      </c>
      <c r="J181" s="123">
        <v>1</v>
      </c>
      <c r="K181" s="194">
        <f t="shared" si="9"/>
        <v>3929.5</v>
      </c>
      <c r="L181" s="235">
        <f t="shared" si="11"/>
        <v>720</v>
      </c>
      <c r="M181" s="195">
        <f>VLOOKUP(A181,'[1]TL 132 N'!$A$5:$I$70,9,0)</f>
        <v>9.3333333333333339</v>
      </c>
      <c r="N181" s="144">
        <f t="shared" si="10"/>
        <v>3878.562037037037</v>
      </c>
    </row>
    <row r="182" spans="1:14" ht="13.5" customHeight="1" x14ac:dyDescent="0.25">
      <c r="A182" s="71" t="s">
        <v>596</v>
      </c>
      <c r="B182" s="68">
        <v>55</v>
      </c>
      <c r="C182" s="53" t="s">
        <v>400</v>
      </c>
      <c r="D182" s="68" t="s">
        <v>281</v>
      </c>
      <c r="E182" s="75">
        <v>37.1</v>
      </c>
      <c r="F182" s="75">
        <v>74.2</v>
      </c>
      <c r="G182" s="75" t="s">
        <v>282</v>
      </c>
      <c r="H182" s="123">
        <v>50</v>
      </c>
      <c r="I182" s="194">
        <f t="shared" si="8"/>
        <v>1855</v>
      </c>
      <c r="J182" s="123">
        <v>2</v>
      </c>
      <c r="K182" s="194">
        <f t="shared" si="9"/>
        <v>3710</v>
      </c>
      <c r="L182" s="235">
        <f t="shared" si="11"/>
        <v>1440</v>
      </c>
      <c r="M182" s="195">
        <f>VLOOKUP(A182,'[1]TL 132 N'!$A$5:$I$70,9,0)</f>
        <v>4.75</v>
      </c>
      <c r="N182" s="144">
        <f t="shared" si="10"/>
        <v>3697.7621527777778</v>
      </c>
    </row>
    <row r="183" spans="1:14" ht="13.5" customHeight="1" x14ac:dyDescent="0.25">
      <c r="A183" s="71" t="s">
        <v>597</v>
      </c>
      <c r="B183" s="68">
        <v>56</v>
      </c>
      <c r="C183" s="53" t="s">
        <v>401</v>
      </c>
      <c r="D183" s="68" t="s">
        <v>286</v>
      </c>
      <c r="E183" s="75">
        <v>77.77</v>
      </c>
      <c r="F183" s="75">
        <v>77.77</v>
      </c>
      <c r="G183" s="75" t="s">
        <v>282</v>
      </c>
      <c r="H183" s="123">
        <v>50</v>
      </c>
      <c r="I183" s="194">
        <f t="shared" si="8"/>
        <v>3888.5</v>
      </c>
      <c r="J183" s="123">
        <v>1</v>
      </c>
      <c r="K183" s="194">
        <f t="shared" si="9"/>
        <v>3888.5</v>
      </c>
      <c r="L183" s="235">
        <f t="shared" si="11"/>
        <v>720</v>
      </c>
      <c r="M183" s="195">
        <v>0</v>
      </c>
      <c r="N183" s="144">
        <f t="shared" si="10"/>
        <v>3888.5</v>
      </c>
    </row>
    <row r="184" spans="1:14" ht="13.5" customHeight="1" x14ac:dyDescent="0.25">
      <c r="A184" s="71" t="s">
        <v>598</v>
      </c>
      <c r="B184" s="68">
        <v>57</v>
      </c>
      <c r="C184" s="53" t="s">
        <v>402</v>
      </c>
      <c r="D184" s="68" t="s">
        <v>281</v>
      </c>
      <c r="E184" s="75">
        <v>24</v>
      </c>
      <c r="F184" s="75">
        <v>48</v>
      </c>
      <c r="G184" s="75" t="s">
        <v>282</v>
      </c>
      <c r="H184" s="123">
        <v>50</v>
      </c>
      <c r="I184" s="194">
        <f t="shared" si="8"/>
        <v>1200</v>
      </c>
      <c r="J184" s="123">
        <v>2</v>
      </c>
      <c r="K184" s="194">
        <f t="shared" si="9"/>
        <v>2400</v>
      </c>
      <c r="L184" s="235">
        <f t="shared" si="11"/>
        <v>1440</v>
      </c>
      <c r="M184" s="195">
        <v>0</v>
      </c>
      <c r="N184" s="144">
        <f t="shared" si="10"/>
        <v>2400</v>
      </c>
    </row>
    <row r="185" spans="1:14" ht="13.5" customHeight="1" x14ac:dyDescent="0.25">
      <c r="A185" s="71" t="s">
        <v>599</v>
      </c>
      <c r="B185" s="68">
        <v>58</v>
      </c>
      <c r="C185" s="53" t="s">
        <v>403</v>
      </c>
      <c r="D185" s="68" t="s">
        <v>286</v>
      </c>
      <c r="E185" s="75">
        <v>50</v>
      </c>
      <c r="F185" s="75">
        <v>50</v>
      </c>
      <c r="G185" s="75" t="s">
        <v>282</v>
      </c>
      <c r="H185" s="123">
        <v>50</v>
      </c>
      <c r="I185" s="194">
        <f t="shared" si="8"/>
        <v>2500</v>
      </c>
      <c r="J185" s="123">
        <v>1</v>
      </c>
      <c r="K185" s="194">
        <f t="shared" si="9"/>
        <v>2500</v>
      </c>
      <c r="L185" s="235">
        <f t="shared" si="11"/>
        <v>720</v>
      </c>
      <c r="M185" s="195">
        <v>0</v>
      </c>
      <c r="N185" s="144">
        <f t="shared" si="10"/>
        <v>2500</v>
      </c>
    </row>
    <row r="186" spans="1:14" ht="13.5" customHeight="1" x14ac:dyDescent="0.25">
      <c r="A186" s="71" t="s">
        <v>600</v>
      </c>
      <c r="B186" s="68">
        <v>59</v>
      </c>
      <c r="C186" s="53" t="s">
        <v>506</v>
      </c>
      <c r="D186" s="68" t="s">
        <v>286</v>
      </c>
      <c r="E186" s="75">
        <v>26.2</v>
      </c>
      <c r="F186" s="75">
        <v>26.2</v>
      </c>
      <c r="G186" s="75" t="s">
        <v>282</v>
      </c>
      <c r="H186" s="123">
        <v>50</v>
      </c>
      <c r="I186" s="194">
        <f t="shared" si="8"/>
        <v>1310</v>
      </c>
      <c r="J186" s="123">
        <v>1</v>
      </c>
      <c r="K186" s="194">
        <f t="shared" si="9"/>
        <v>1310</v>
      </c>
      <c r="L186" s="235">
        <f t="shared" si="11"/>
        <v>720</v>
      </c>
      <c r="M186" s="195">
        <v>0</v>
      </c>
      <c r="N186" s="144">
        <f t="shared" si="10"/>
        <v>1310</v>
      </c>
    </row>
    <row r="187" spans="1:14" ht="13.5" customHeight="1" x14ac:dyDescent="0.25">
      <c r="A187" s="71" t="s">
        <v>601</v>
      </c>
      <c r="B187" s="68">
        <v>60</v>
      </c>
      <c r="C187" s="53" t="s">
        <v>505</v>
      </c>
      <c r="D187" s="68" t="s">
        <v>286</v>
      </c>
      <c r="E187" s="75">
        <v>24.7</v>
      </c>
      <c r="F187" s="75">
        <v>24.7</v>
      </c>
      <c r="G187" s="75" t="s">
        <v>282</v>
      </c>
      <c r="H187" s="123">
        <v>50</v>
      </c>
      <c r="I187" s="194">
        <f t="shared" si="8"/>
        <v>1235</v>
      </c>
      <c r="J187" s="123">
        <v>1</v>
      </c>
      <c r="K187" s="194">
        <f t="shared" si="9"/>
        <v>1235</v>
      </c>
      <c r="L187" s="235">
        <f t="shared" si="11"/>
        <v>720</v>
      </c>
      <c r="M187" s="195">
        <v>0</v>
      </c>
      <c r="N187" s="144">
        <f t="shared" si="10"/>
        <v>1235</v>
      </c>
    </row>
    <row r="188" spans="1:14" ht="13.5" customHeight="1" x14ac:dyDescent="0.25">
      <c r="A188" s="71" t="s">
        <v>602</v>
      </c>
      <c r="B188" s="68">
        <v>61</v>
      </c>
      <c r="C188" s="53" t="s">
        <v>404</v>
      </c>
      <c r="D188" s="68" t="s">
        <v>286</v>
      </c>
      <c r="E188" s="75">
        <v>21</v>
      </c>
      <c r="F188" s="75">
        <v>21</v>
      </c>
      <c r="G188" s="75" t="s">
        <v>282</v>
      </c>
      <c r="H188" s="123">
        <v>50</v>
      </c>
      <c r="I188" s="194">
        <f t="shared" si="8"/>
        <v>1050</v>
      </c>
      <c r="J188" s="123">
        <v>1</v>
      </c>
      <c r="K188" s="194">
        <f t="shared" si="9"/>
        <v>1050</v>
      </c>
      <c r="L188" s="235">
        <f t="shared" si="11"/>
        <v>720</v>
      </c>
      <c r="M188" s="195">
        <f>VLOOKUP(A188,'[1]TL 132 N'!$A$5:$I$70,9,0)</f>
        <v>34.4</v>
      </c>
      <c r="N188" s="144">
        <f t="shared" si="10"/>
        <v>999.83333333333337</v>
      </c>
    </row>
    <row r="189" spans="1:14" ht="13.5" customHeight="1" x14ac:dyDescent="0.25">
      <c r="A189" s="71" t="s">
        <v>603</v>
      </c>
      <c r="B189" s="68">
        <v>62</v>
      </c>
      <c r="C189" s="53" t="s">
        <v>507</v>
      </c>
      <c r="D189" s="68" t="s">
        <v>286</v>
      </c>
      <c r="E189" s="75">
        <v>42</v>
      </c>
      <c r="F189" s="75">
        <v>42</v>
      </c>
      <c r="G189" s="75" t="s">
        <v>282</v>
      </c>
      <c r="H189" s="123">
        <v>50</v>
      </c>
      <c r="I189" s="194">
        <f t="shared" si="8"/>
        <v>2100</v>
      </c>
      <c r="J189" s="123">
        <v>1</v>
      </c>
      <c r="K189" s="194">
        <f t="shared" si="9"/>
        <v>2100</v>
      </c>
      <c r="L189" s="235">
        <f t="shared" si="11"/>
        <v>720</v>
      </c>
      <c r="M189" s="195">
        <f>VLOOKUP(A189,'[1]TL 132 N'!$A$5:$I$70,9,0)</f>
        <v>6.666666666666667</v>
      </c>
      <c r="N189" s="144">
        <f t="shared" si="10"/>
        <v>2080.5555555555557</v>
      </c>
    </row>
    <row r="190" spans="1:14" ht="13.5" customHeight="1" x14ac:dyDescent="0.25">
      <c r="A190" s="71" t="s">
        <v>604</v>
      </c>
      <c r="B190" s="68">
        <v>63</v>
      </c>
      <c r="C190" s="53" t="s">
        <v>504</v>
      </c>
      <c r="D190" s="68" t="s">
        <v>286</v>
      </c>
      <c r="E190" s="75">
        <v>14</v>
      </c>
      <c r="F190" s="75">
        <v>14</v>
      </c>
      <c r="G190" s="75" t="s">
        <v>282</v>
      </c>
      <c r="H190" s="123">
        <v>50</v>
      </c>
      <c r="I190" s="194">
        <f t="shared" si="8"/>
        <v>700</v>
      </c>
      <c r="J190" s="123">
        <v>1</v>
      </c>
      <c r="K190" s="194">
        <f t="shared" si="9"/>
        <v>700</v>
      </c>
      <c r="L190" s="235">
        <f t="shared" si="11"/>
        <v>720</v>
      </c>
      <c r="M190" s="195">
        <v>0</v>
      </c>
      <c r="N190" s="144">
        <f t="shared" si="10"/>
        <v>700</v>
      </c>
    </row>
    <row r="191" spans="1:14" ht="13.5" customHeight="1" x14ac:dyDescent="0.25">
      <c r="A191" s="71" t="s">
        <v>605</v>
      </c>
      <c r="B191" s="68">
        <v>64</v>
      </c>
      <c r="C191" s="53" t="s">
        <v>815</v>
      </c>
      <c r="D191" s="68" t="s">
        <v>286</v>
      </c>
      <c r="E191" s="75">
        <v>15</v>
      </c>
      <c r="F191" s="75">
        <v>15</v>
      </c>
      <c r="G191" s="75" t="s">
        <v>282</v>
      </c>
      <c r="H191" s="123">
        <v>50</v>
      </c>
      <c r="I191" s="194">
        <f t="shared" si="8"/>
        <v>750</v>
      </c>
      <c r="J191" s="123">
        <v>1</v>
      </c>
      <c r="K191" s="194">
        <f t="shared" si="9"/>
        <v>750</v>
      </c>
      <c r="L191" s="235">
        <f t="shared" si="11"/>
        <v>720</v>
      </c>
      <c r="M191" s="195">
        <f>VLOOKUP(A191,'[1]TL 132 N'!$A$5:$I$70,9,0)</f>
        <v>2.8</v>
      </c>
      <c r="N191" s="144">
        <f t="shared" si="10"/>
        <v>747.08333333333337</v>
      </c>
    </row>
    <row r="192" spans="1:14" ht="13.5" customHeight="1" x14ac:dyDescent="0.25">
      <c r="A192" s="71" t="s">
        <v>606</v>
      </c>
      <c r="B192" s="68">
        <v>65</v>
      </c>
      <c r="C192" s="53" t="s">
        <v>407</v>
      </c>
      <c r="D192" s="68" t="s">
        <v>286</v>
      </c>
      <c r="E192" s="75">
        <v>1</v>
      </c>
      <c r="F192" s="75">
        <v>1</v>
      </c>
      <c r="G192" s="75" t="s">
        <v>282</v>
      </c>
      <c r="H192" s="123">
        <v>50</v>
      </c>
      <c r="I192" s="194">
        <f t="shared" si="8"/>
        <v>50</v>
      </c>
      <c r="J192" s="123">
        <v>1</v>
      </c>
      <c r="K192" s="194">
        <f t="shared" si="9"/>
        <v>50</v>
      </c>
      <c r="L192" s="235">
        <f t="shared" si="11"/>
        <v>720</v>
      </c>
      <c r="M192" s="195">
        <v>0</v>
      </c>
      <c r="N192" s="144">
        <f t="shared" si="10"/>
        <v>50</v>
      </c>
    </row>
    <row r="193" spans="1:14" ht="13.5" customHeight="1" x14ac:dyDescent="0.25">
      <c r="A193" s="71" t="s">
        <v>607</v>
      </c>
      <c r="B193" s="68">
        <v>66</v>
      </c>
      <c r="C193" s="53" t="s">
        <v>497</v>
      </c>
      <c r="D193" s="68" t="s">
        <v>286</v>
      </c>
      <c r="E193" s="75">
        <v>29</v>
      </c>
      <c r="F193" s="75">
        <v>29</v>
      </c>
      <c r="G193" s="75" t="s">
        <v>282</v>
      </c>
      <c r="H193" s="123">
        <v>50</v>
      </c>
      <c r="I193" s="194">
        <f t="shared" ref="I193:I250" si="12">H193*E193</f>
        <v>1450</v>
      </c>
      <c r="J193" s="123">
        <v>1</v>
      </c>
      <c r="K193" s="194">
        <f t="shared" ref="K193:K250" si="13">J193*I193</f>
        <v>1450</v>
      </c>
      <c r="L193" s="235">
        <f t="shared" ref="L193:L250" si="14">24*30*J193</f>
        <v>720</v>
      </c>
      <c r="M193" s="195">
        <v>0</v>
      </c>
      <c r="N193" s="144">
        <f t="shared" ref="N193:N249" si="15">K193*(L193-M193)/L193</f>
        <v>1450</v>
      </c>
    </row>
    <row r="194" spans="1:14" ht="13.5" customHeight="1" x14ac:dyDescent="0.25">
      <c r="A194" s="71" t="s">
        <v>608</v>
      </c>
      <c r="B194" s="68">
        <v>67</v>
      </c>
      <c r="C194" s="53" t="s">
        <v>498</v>
      </c>
      <c r="D194" s="68" t="s">
        <v>286</v>
      </c>
      <c r="E194" s="75">
        <v>15.7</v>
      </c>
      <c r="F194" s="75">
        <v>15.7</v>
      </c>
      <c r="G194" s="75" t="s">
        <v>282</v>
      </c>
      <c r="H194" s="123">
        <v>50</v>
      </c>
      <c r="I194" s="194">
        <f t="shared" si="12"/>
        <v>785</v>
      </c>
      <c r="J194" s="123">
        <v>1</v>
      </c>
      <c r="K194" s="194">
        <f t="shared" si="13"/>
        <v>785</v>
      </c>
      <c r="L194" s="235">
        <f t="shared" si="14"/>
        <v>720</v>
      </c>
      <c r="M194" s="195">
        <v>0</v>
      </c>
      <c r="N194" s="144">
        <f t="shared" si="15"/>
        <v>785</v>
      </c>
    </row>
    <row r="195" spans="1:14" ht="13.5" customHeight="1" x14ac:dyDescent="0.25">
      <c r="A195" s="71" t="s">
        <v>609</v>
      </c>
      <c r="B195" s="68">
        <v>68</v>
      </c>
      <c r="C195" s="53" t="s">
        <v>499</v>
      </c>
      <c r="D195" s="68" t="s">
        <v>286</v>
      </c>
      <c r="E195" s="75">
        <v>27.6</v>
      </c>
      <c r="F195" s="75">
        <v>27.6</v>
      </c>
      <c r="G195" s="75" t="s">
        <v>282</v>
      </c>
      <c r="H195" s="123">
        <v>50</v>
      </c>
      <c r="I195" s="194">
        <f t="shared" si="12"/>
        <v>1380</v>
      </c>
      <c r="J195" s="123">
        <v>1</v>
      </c>
      <c r="K195" s="194">
        <f t="shared" si="13"/>
        <v>1380</v>
      </c>
      <c r="L195" s="235">
        <f t="shared" si="14"/>
        <v>720</v>
      </c>
      <c r="M195" s="195">
        <v>0</v>
      </c>
      <c r="N195" s="144">
        <f t="shared" si="15"/>
        <v>1380</v>
      </c>
    </row>
    <row r="196" spans="1:14" ht="13.5" customHeight="1" x14ac:dyDescent="0.25">
      <c r="A196" s="71" t="s">
        <v>610</v>
      </c>
      <c r="B196" s="68">
        <v>69</v>
      </c>
      <c r="C196" s="53" t="s">
        <v>500</v>
      </c>
      <c r="D196" s="68" t="s">
        <v>286</v>
      </c>
      <c r="E196" s="75">
        <v>65</v>
      </c>
      <c r="F196" s="75">
        <v>65</v>
      </c>
      <c r="G196" s="75" t="s">
        <v>282</v>
      </c>
      <c r="H196" s="123">
        <v>50</v>
      </c>
      <c r="I196" s="194">
        <f t="shared" si="12"/>
        <v>3250</v>
      </c>
      <c r="J196" s="123">
        <v>1</v>
      </c>
      <c r="K196" s="194">
        <f t="shared" si="13"/>
        <v>3250</v>
      </c>
      <c r="L196" s="235">
        <f t="shared" si="14"/>
        <v>720</v>
      </c>
      <c r="M196" s="195">
        <v>0</v>
      </c>
      <c r="N196" s="144">
        <f t="shared" si="15"/>
        <v>3250</v>
      </c>
    </row>
    <row r="197" spans="1:14" ht="13.5" customHeight="1" x14ac:dyDescent="0.25">
      <c r="A197" s="71" t="s">
        <v>611</v>
      </c>
      <c r="B197" s="68">
        <v>70</v>
      </c>
      <c r="C197" s="53" t="s">
        <v>496</v>
      </c>
      <c r="D197" s="68" t="s">
        <v>286</v>
      </c>
      <c r="E197" s="75">
        <v>25.5</v>
      </c>
      <c r="F197" s="75">
        <v>25.5</v>
      </c>
      <c r="G197" s="75" t="s">
        <v>282</v>
      </c>
      <c r="H197" s="123">
        <v>50</v>
      </c>
      <c r="I197" s="194">
        <f t="shared" si="12"/>
        <v>1275</v>
      </c>
      <c r="J197" s="123">
        <v>1</v>
      </c>
      <c r="K197" s="194">
        <f t="shared" si="13"/>
        <v>1275</v>
      </c>
      <c r="L197" s="235">
        <f t="shared" si="14"/>
        <v>720</v>
      </c>
      <c r="M197" s="195">
        <v>0</v>
      </c>
      <c r="N197" s="144">
        <f t="shared" si="15"/>
        <v>1275</v>
      </c>
    </row>
    <row r="198" spans="1:14" ht="13.5" customHeight="1" x14ac:dyDescent="0.25">
      <c r="A198" s="71" t="s">
        <v>612</v>
      </c>
      <c r="B198" s="68">
        <v>71</v>
      </c>
      <c r="C198" s="53" t="s">
        <v>410</v>
      </c>
      <c r="D198" s="68" t="s">
        <v>286</v>
      </c>
      <c r="E198" s="75">
        <v>16</v>
      </c>
      <c r="F198" s="75">
        <v>16</v>
      </c>
      <c r="G198" s="75" t="s">
        <v>282</v>
      </c>
      <c r="H198" s="123">
        <v>50</v>
      </c>
      <c r="I198" s="194">
        <f t="shared" si="12"/>
        <v>800</v>
      </c>
      <c r="J198" s="123">
        <v>1</v>
      </c>
      <c r="K198" s="194">
        <f t="shared" si="13"/>
        <v>800</v>
      </c>
      <c r="L198" s="235">
        <f t="shared" si="14"/>
        <v>720</v>
      </c>
      <c r="M198" s="195">
        <v>0</v>
      </c>
      <c r="N198" s="144">
        <f t="shared" si="15"/>
        <v>800</v>
      </c>
    </row>
    <row r="199" spans="1:14" ht="13.5" customHeight="1" x14ac:dyDescent="0.25">
      <c r="A199" s="82" t="s">
        <v>613</v>
      </c>
      <c r="B199" s="68">
        <v>72</v>
      </c>
      <c r="C199" s="157" t="s">
        <v>477</v>
      </c>
      <c r="D199" s="157" t="s">
        <v>286</v>
      </c>
      <c r="E199" s="158">
        <v>40</v>
      </c>
      <c r="F199" s="158">
        <v>40</v>
      </c>
      <c r="G199" s="158" t="s">
        <v>282</v>
      </c>
      <c r="H199" s="157">
        <v>50</v>
      </c>
      <c r="I199" s="194">
        <f t="shared" si="12"/>
        <v>2000</v>
      </c>
      <c r="J199" s="157">
        <v>1</v>
      </c>
      <c r="K199" s="194">
        <f t="shared" si="13"/>
        <v>2000</v>
      </c>
      <c r="L199" s="235">
        <f t="shared" si="14"/>
        <v>720</v>
      </c>
      <c r="M199" s="195">
        <v>0</v>
      </c>
      <c r="N199" s="144">
        <f t="shared" si="15"/>
        <v>2000</v>
      </c>
    </row>
    <row r="200" spans="1:14" ht="13.5" customHeight="1" x14ac:dyDescent="0.25">
      <c r="A200" s="82" t="s">
        <v>614</v>
      </c>
      <c r="B200" s="68">
        <v>73</v>
      </c>
      <c r="C200" s="157" t="s">
        <v>508</v>
      </c>
      <c r="D200" s="157" t="s">
        <v>286</v>
      </c>
      <c r="E200" s="158">
        <v>23</v>
      </c>
      <c r="F200" s="158">
        <v>23</v>
      </c>
      <c r="G200" s="158" t="s">
        <v>282</v>
      </c>
      <c r="H200" s="157">
        <v>50</v>
      </c>
      <c r="I200" s="194">
        <f t="shared" si="12"/>
        <v>1150</v>
      </c>
      <c r="J200" s="157">
        <v>1</v>
      </c>
      <c r="K200" s="194">
        <f t="shared" si="13"/>
        <v>1150</v>
      </c>
      <c r="L200" s="235">
        <f t="shared" si="14"/>
        <v>720</v>
      </c>
      <c r="M200" s="195">
        <v>0</v>
      </c>
      <c r="N200" s="144">
        <f t="shared" si="15"/>
        <v>1150</v>
      </c>
    </row>
    <row r="201" spans="1:14" ht="13.5" customHeight="1" x14ac:dyDescent="0.25">
      <c r="A201" s="82" t="s">
        <v>615</v>
      </c>
      <c r="B201" s="68">
        <v>74</v>
      </c>
      <c r="C201" s="157" t="s">
        <v>412</v>
      </c>
      <c r="D201" s="157" t="s">
        <v>286</v>
      </c>
      <c r="E201" s="158">
        <v>55</v>
      </c>
      <c r="F201" s="158">
        <v>55</v>
      </c>
      <c r="G201" s="158" t="s">
        <v>282</v>
      </c>
      <c r="H201" s="157">
        <v>50</v>
      </c>
      <c r="I201" s="194">
        <f t="shared" si="12"/>
        <v>2750</v>
      </c>
      <c r="J201" s="157">
        <v>1</v>
      </c>
      <c r="K201" s="194">
        <f t="shared" si="13"/>
        <v>2750</v>
      </c>
      <c r="L201" s="235">
        <f t="shared" si="14"/>
        <v>720</v>
      </c>
      <c r="M201" s="195">
        <f>VLOOKUP(A201,'[1]TL 132 N'!$A$5:$I$70,9,0)</f>
        <v>4.666666666666667</v>
      </c>
      <c r="N201" s="144">
        <f t="shared" si="15"/>
        <v>2732.1759259259261</v>
      </c>
    </row>
    <row r="202" spans="1:14" ht="13.5" customHeight="1" x14ac:dyDescent="0.25">
      <c r="A202" s="82" t="s">
        <v>616</v>
      </c>
      <c r="B202" s="68">
        <v>75</v>
      </c>
      <c r="C202" s="157" t="s">
        <v>413</v>
      </c>
      <c r="D202" s="157" t="s">
        <v>286</v>
      </c>
      <c r="E202" s="158">
        <v>31.92</v>
      </c>
      <c r="F202" s="158">
        <v>31.92</v>
      </c>
      <c r="G202" s="158" t="s">
        <v>282</v>
      </c>
      <c r="H202" s="157">
        <v>50</v>
      </c>
      <c r="I202" s="194">
        <f t="shared" si="12"/>
        <v>1596</v>
      </c>
      <c r="J202" s="157">
        <v>1</v>
      </c>
      <c r="K202" s="194">
        <f t="shared" si="13"/>
        <v>1596</v>
      </c>
      <c r="L202" s="235">
        <f t="shared" si="14"/>
        <v>720</v>
      </c>
      <c r="M202" s="195">
        <v>0</v>
      </c>
      <c r="N202" s="144">
        <f t="shared" si="15"/>
        <v>1596</v>
      </c>
    </row>
    <row r="203" spans="1:14" ht="13.5" customHeight="1" x14ac:dyDescent="0.25">
      <c r="A203" s="82" t="s">
        <v>617</v>
      </c>
      <c r="B203" s="68">
        <v>76</v>
      </c>
      <c r="C203" s="157" t="s">
        <v>414</v>
      </c>
      <c r="D203" s="157" t="s">
        <v>286</v>
      </c>
      <c r="E203" s="158">
        <v>1</v>
      </c>
      <c r="F203" s="158">
        <v>1</v>
      </c>
      <c r="G203" s="158" t="s">
        <v>282</v>
      </c>
      <c r="H203" s="157">
        <v>50</v>
      </c>
      <c r="I203" s="194">
        <f t="shared" si="12"/>
        <v>50</v>
      </c>
      <c r="J203" s="157">
        <v>1</v>
      </c>
      <c r="K203" s="194">
        <f t="shared" si="13"/>
        <v>50</v>
      </c>
      <c r="L203" s="235">
        <f t="shared" si="14"/>
        <v>720</v>
      </c>
      <c r="M203" s="195">
        <v>0</v>
      </c>
      <c r="N203" s="144">
        <f t="shared" si="15"/>
        <v>50</v>
      </c>
    </row>
    <row r="204" spans="1:14" ht="13.5" customHeight="1" x14ac:dyDescent="0.25">
      <c r="A204" s="82" t="s">
        <v>618</v>
      </c>
      <c r="B204" s="68">
        <v>77</v>
      </c>
      <c r="C204" s="157" t="s">
        <v>415</v>
      </c>
      <c r="D204" s="157" t="s">
        <v>286</v>
      </c>
      <c r="E204" s="158">
        <v>2</v>
      </c>
      <c r="F204" s="158">
        <v>2</v>
      </c>
      <c r="G204" s="159" t="s">
        <v>282</v>
      </c>
      <c r="H204" s="157">
        <v>50</v>
      </c>
      <c r="I204" s="194">
        <f t="shared" si="12"/>
        <v>100</v>
      </c>
      <c r="J204" s="157">
        <v>1</v>
      </c>
      <c r="K204" s="194">
        <f t="shared" si="13"/>
        <v>100</v>
      </c>
      <c r="L204" s="235">
        <f t="shared" si="14"/>
        <v>720</v>
      </c>
      <c r="M204" s="195">
        <v>0</v>
      </c>
      <c r="N204" s="144">
        <f t="shared" si="15"/>
        <v>100</v>
      </c>
    </row>
    <row r="205" spans="1:14" ht="13.5" customHeight="1" x14ac:dyDescent="0.25">
      <c r="A205" s="82" t="s">
        <v>619</v>
      </c>
      <c r="B205" s="68">
        <v>78</v>
      </c>
      <c r="C205" s="157" t="s">
        <v>495</v>
      </c>
      <c r="D205" s="157" t="s">
        <v>286</v>
      </c>
      <c r="E205" s="159">
        <v>19.5</v>
      </c>
      <c r="F205" s="159">
        <v>19.5</v>
      </c>
      <c r="G205" s="158" t="s">
        <v>282</v>
      </c>
      <c r="H205" s="157">
        <v>50</v>
      </c>
      <c r="I205" s="194">
        <f t="shared" si="12"/>
        <v>975</v>
      </c>
      <c r="J205" s="157">
        <v>1</v>
      </c>
      <c r="K205" s="194">
        <f t="shared" si="13"/>
        <v>975</v>
      </c>
      <c r="L205" s="235">
        <f t="shared" si="14"/>
        <v>720</v>
      </c>
      <c r="M205" s="195">
        <f>VLOOKUP(A205,'[1]TL 132 N'!$A$5:$I$70,9,0)</f>
        <v>7.166666666666667</v>
      </c>
      <c r="N205" s="144">
        <f t="shared" si="15"/>
        <v>965.29513888888891</v>
      </c>
    </row>
    <row r="206" spans="1:14" ht="13.5" customHeight="1" x14ac:dyDescent="0.25">
      <c r="A206" s="82" t="s">
        <v>723</v>
      </c>
      <c r="B206" s="68">
        <v>79</v>
      </c>
      <c r="C206" s="157" t="s">
        <v>842</v>
      </c>
      <c r="D206" s="157" t="s">
        <v>286</v>
      </c>
      <c r="E206" s="158">
        <v>30</v>
      </c>
      <c r="F206" s="158">
        <v>30</v>
      </c>
      <c r="G206" s="158" t="s">
        <v>282</v>
      </c>
      <c r="H206" s="157">
        <v>50</v>
      </c>
      <c r="I206" s="194">
        <f t="shared" si="12"/>
        <v>1500</v>
      </c>
      <c r="J206" s="157">
        <v>1</v>
      </c>
      <c r="K206" s="194">
        <f t="shared" si="13"/>
        <v>1500</v>
      </c>
      <c r="L206" s="235">
        <f t="shared" si="14"/>
        <v>720</v>
      </c>
      <c r="M206" s="195">
        <f>VLOOKUP(A206,'[1]TL 132 N'!$A$5:$I$70,9,0)</f>
        <v>2.5833333333333335</v>
      </c>
      <c r="N206" s="144">
        <f t="shared" si="15"/>
        <v>1494.6180555555557</v>
      </c>
    </row>
    <row r="207" spans="1:14" ht="13.5" customHeight="1" x14ac:dyDescent="0.25">
      <c r="A207" s="82" t="s">
        <v>724</v>
      </c>
      <c r="B207" s="68">
        <v>80</v>
      </c>
      <c r="C207" s="157" t="s">
        <v>503</v>
      </c>
      <c r="D207" s="157" t="s">
        <v>286</v>
      </c>
      <c r="E207" s="158">
        <v>39.799999999999997</v>
      </c>
      <c r="F207" s="158">
        <v>39.799999999999997</v>
      </c>
      <c r="G207" s="158" t="s">
        <v>282</v>
      </c>
      <c r="H207" s="157">
        <v>50</v>
      </c>
      <c r="I207" s="194">
        <f t="shared" si="12"/>
        <v>1989.9999999999998</v>
      </c>
      <c r="J207" s="157">
        <v>1</v>
      </c>
      <c r="K207" s="194">
        <f t="shared" si="13"/>
        <v>1989.9999999999998</v>
      </c>
      <c r="L207" s="235">
        <f t="shared" si="14"/>
        <v>720</v>
      </c>
      <c r="M207" s="195">
        <v>0</v>
      </c>
      <c r="N207" s="144">
        <f t="shared" si="15"/>
        <v>1989.9999999999998</v>
      </c>
    </row>
    <row r="208" spans="1:14" ht="13.5" customHeight="1" x14ac:dyDescent="0.25">
      <c r="A208" s="82" t="s">
        <v>620</v>
      </c>
      <c r="B208" s="68">
        <v>81</v>
      </c>
      <c r="C208" s="157" t="s">
        <v>510</v>
      </c>
      <c r="D208" s="157" t="s">
        <v>286</v>
      </c>
      <c r="E208" s="158">
        <v>59.47</v>
      </c>
      <c r="F208" s="158">
        <v>59.47</v>
      </c>
      <c r="G208" s="158" t="s">
        <v>282</v>
      </c>
      <c r="H208" s="157">
        <v>50</v>
      </c>
      <c r="I208" s="194">
        <f t="shared" si="12"/>
        <v>2973.5</v>
      </c>
      <c r="J208" s="157">
        <v>1</v>
      </c>
      <c r="K208" s="194">
        <f t="shared" si="13"/>
        <v>2973.5</v>
      </c>
      <c r="L208" s="235">
        <f t="shared" si="14"/>
        <v>720</v>
      </c>
      <c r="M208" s="195">
        <v>0</v>
      </c>
      <c r="N208" s="144">
        <f t="shared" si="15"/>
        <v>2973.5</v>
      </c>
    </row>
    <row r="209" spans="1:14" ht="13.5" customHeight="1" x14ac:dyDescent="0.25">
      <c r="A209" s="82" t="s">
        <v>725</v>
      </c>
      <c r="B209" s="68">
        <v>82</v>
      </c>
      <c r="C209" s="157" t="s">
        <v>520</v>
      </c>
      <c r="D209" s="157" t="s">
        <v>286</v>
      </c>
      <c r="E209" s="158">
        <v>3</v>
      </c>
      <c r="F209" s="158">
        <v>3</v>
      </c>
      <c r="G209" s="158" t="s">
        <v>282</v>
      </c>
      <c r="H209" s="157">
        <v>50</v>
      </c>
      <c r="I209" s="194">
        <f t="shared" si="12"/>
        <v>150</v>
      </c>
      <c r="J209" s="157">
        <v>1</v>
      </c>
      <c r="K209" s="194">
        <f t="shared" si="13"/>
        <v>150</v>
      </c>
      <c r="L209" s="235">
        <f t="shared" si="14"/>
        <v>720</v>
      </c>
      <c r="M209" s="195">
        <v>0</v>
      </c>
      <c r="N209" s="144">
        <f t="shared" si="15"/>
        <v>150</v>
      </c>
    </row>
    <row r="210" spans="1:14" ht="13.5" customHeight="1" x14ac:dyDescent="0.25">
      <c r="A210" s="82" t="s">
        <v>726</v>
      </c>
      <c r="B210" s="68">
        <v>83</v>
      </c>
      <c r="C210" s="157" t="s">
        <v>521</v>
      </c>
      <c r="D210" s="157" t="s">
        <v>281</v>
      </c>
      <c r="E210" s="160">
        <v>85.39</v>
      </c>
      <c r="F210" s="160">
        <v>170.78</v>
      </c>
      <c r="G210" s="158" t="s">
        <v>282</v>
      </c>
      <c r="H210" s="157">
        <v>50</v>
      </c>
      <c r="I210" s="194">
        <f t="shared" si="12"/>
        <v>4269.5</v>
      </c>
      <c r="J210" s="157">
        <v>2</v>
      </c>
      <c r="K210" s="194">
        <f t="shared" si="13"/>
        <v>8539</v>
      </c>
      <c r="L210" s="235">
        <f t="shared" si="14"/>
        <v>1440</v>
      </c>
      <c r="M210" s="195">
        <v>0</v>
      </c>
      <c r="N210" s="144">
        <f t="shared" si="15"/>
        <v>8539</v>
      </c>
    </row>
    <row r="211" spans="1:14" ht="13.5" customHeight="1" x14ac:dyDescent="0.25">
      <c r="A211" s="82" t="s">
        <v>727</v>
      </c>
      <c r="B211" s="68">
        <v>84</v>
      </c>
      <c r="C211" s="157" t="s">
        <v>522</v>
      </c>
      <c r="D211" s="157" t="s">
        <v>281</v>
      </c>
      <c r="E211" s="158">
        <v>35.43</v>
      </c>
      <c r="F211" s="158">
        <v>70.86</v>
      </c>
      <c r="G211" s="157" t="s">
        <v>282</v>
      </c>
      <c r="H211" s="157">
        <v>50</v>
      </c>
      <c r="I211" s="194">
        <f t="shared" si="12"/>
        <v>1771.5</v>
      </c>
      <c r="J211" s="157">
        <v>2</v>
      </c>
      <c r="K211" s="194">
        <f t="shared" si="13"/>
        <v>3543</v>
      </c>
      <c r="L211" s="235">
        <f t="shared" si="14"/>
        <v>1440</v>
      </c>
      <c r="M211" s="195">
        <v>0</v>
      </c>
      <c r="N211" s="144">
        <f t="shared" si="15"/>
        <v>3543</v>
      </c>
    </row>
    <row r="212" spans="1:14" ht="13.5" customHeight="1" x14ac:dyDescent="0.25">
      <c r="A212" s="82" t="s">
        <v>621</v>
      </c>
      <c r="B212" s="68">
        <v>85</v>
      </c>
      <c r="C212" s="157" t="s">
        <v>523</v>
      </c>
      <c r="D212" s="157" t="s">
        <v>286</v>
      </c>
      <c r="E212" s="157">
        <v>5</v>
      </c>
      <c r="F212" s="157">
        <v>5</v>
      </c>
      <c r="G212" s="158" t="s">
        <v>282</v>
      </c>
      <c r="H212" s="157">
        <v>50</v>
      </c>
      <c r="I212" s="194">
        <f t="shared" si="12"/>
        <v>250</v>
      </c>
      <c r="J212" s="157">
        <v>1</v>
      </c>
      <c r="K212" s="194">
        <f t="shared" si="13"/>
        <v>250</v>
      </c>
      <c r="L212" s="235">
        <f t="shared" si="14"/>
        <v>720</v>
      </c>
      <c r="M212" s="195">
        <v>0</v>
      </c>
      <c r="N212" s="144">
        <f t="shared" si="15"/>
        <v>250</v>
      </c>
    </row>
    <row r="213" spans="1:14" ht="13.5" customHeight="1" x14ac:dyDescent="0.25">
      <c r="A213" s="82" t="s">
        <v>622</v>
      </c>
      <c r="B213" s="68">
        <v>86</v>
      </c>
      <c r="C213" s="157" t="s">
        <v>768</v>
      </c>
      <c r="D213" s="157" t="s">
        <v>286</v>
      </c>
      <c r="E213" s="158">
        <v>11.5</v>
      </c>
      <c r="F213" s="158">
        <v>11.5</v>
      </c>
      <c r="G213" s="157" t="s">
        <v>282</v>
      </c>
      <c r="H213" s="157">
        <v>50</v>
      </c>
      <c r="I213" s="194">
        <f t="shared" si="12"/>
        <v>575</v>
      </c>
      <c r="J213" s="157">
        <v>1</v>
      </c>
      <c r="K213" s="194">
        <f t="shared" si="13"/>
        <v>575</v>
      </c>
      <c r="L213" s="235">
        <f t="shared" si="14"/>
        <v>720</v>
      </c>
      <c r="M213" s="195">
        <v>0</v>
      </c>
      <c r="N213" s="144">
        <f t="shared" si="15"/>
        <v>575</v>
      </c>
    </row>
    <row r="214" spans="1:14" ht="15" customHeight="1" x14ac:dyDescent="0.25">
      <c r="A214" s="82" t="s">
        <v>623</v>
      </c>
      <c r="B214" s="68">
        <v>87</v>
      </c>
      <c r="C214" s="161" t="s">
        <v>790</v>
      </c>
      <c r="D214" s="156" t="s">
        <v>286</v>
      </c>
      <c r="E214" s="157">
        <v>43.91</v>
      </c>
      <c r="F214" s="157">
        <v>43.91</v>
      </c>
      <c r="G214" s="157" t="s">
        <v>282</v>
      </c>
      <c r="H214" s="157">
        <v>50</v>
      </c>
      <c r="I214" s="194">
        <f t="shared" si="12"/>
        <v>2195.5</v>
      </c>
      <c r="J214" s="157">
        <v>1</v>
      </c>
      <c r="K214" s="194">
        <f t="shared" si="13"/>
        <v>2195.5</v>
      </c>
      <c r="L214" s="235">
        <f t="shared" si="14"/>
        <v>720</v>
      </c>
      <c r="M214" s="195">
        <v>0</v>
      </c>
      <c r="N214" s="144">
        <f t="shared" si="15"/>
        <v>2195.5</v>
      </c>
    </row>
    <row r="215" spans="1:14" ht="13.5" customHeight="1" x14ac:dyDescent="0.25">
      <c r="A215" s="82" t="s">
        <v>728</v>
      </c>
      <c r="B215" s="68">
        <v>88</v>
      </c>
      <c r="C215" s="157" t="s">
        <v>524</v>
      </c>
      <c r="D215" s="157" t="s">
        <v>281</v>
      </c>
      <c r="E215" s="157">
        <v>6.9</v>
      </c>
      <c r="F215" s="157">
        <f>6.9*2</f>
        <v>13.8</v>
      </c>
      <c r="G215" s="82" t="s">
        <v>448</v>
      </c>
      <c r="H215" s="157">
        <v>132</v>
      </c>
      <c r="I215" s="194">
        <f t="shared" si="12"/>
        <v>910.80000000000007</v>
      </c>
      <c r="J215" s="157">
        <v>2</v>
      </c>
      <c r="K215" s="194">
        <f t="shared" si="13"/>
        <v>1821.6000000000001</v>
      </c>
      <c r="L215" s="235">
        <f t="shared" si="14"/>
        <v>1440</v>
      </c>
      <c r="M215" s="195">
        <v>0</v>
      </c>
      <c r="N215" s="144">
        <f t="shared" si="15"/>
        <v>1821.6</v>
      </c>
    </row>
    <row r="216" spans="1:14" ht="13.5" customHeight="1" x14ac:dyDescent="0.25">
      <c r="A216" s="82" t="s">
        <v>624</v>
      </c>
      <c r="B216" s="68">
        <v>89</v>
      </c>
      <c r="C216" s="157" t="s">
        <v>531</v>
      </c>
      <c r="D216" s="157" t="s">
        <v>281</v>
      </c>
      <c r="E216" s="157">
        <v>21.12</v>
      </c>
      <c r="F216" s="157">
        <f>E216*2</f>
        <v>42.24</v>
      </c>
      <c r="G216" s="157" t="s">
        <v>282</v>
      </c>
      <c r="H216" s="157">
        <v>50</v>
      </c>
      <c r="I216" s="194">
        <f t="shared" si="12"/>
        <v>1056</v>
      </c>
      <c r="J216" s="157">
        <v>2</v>
      </c>
      <c r="K216" s="194">
        <f t="shared" si="13"/>
        <v>2112</v>
      </c>
      <c r="L216" s="235">
        <f t="shared" si="14"/>
        <v>1440</v>
      </c>
      <c r="M216" s="195">
        <f>VLOOKUP(A216,'[1]TL 132 N'!$A$5:$I$70,9,0)</f>
        <v>1.1833333333333333</v>
      </c>
      <c r="N216" s="144">
        <f t="shared" si="15"/>
        <v>2110.2644444444445</v>
      </c>
    </row>
    <row r="217" spans="1:14" ht="13.5" customHeight="1" x14ac:dyDescent="0.25">
      <c r="A217" s="82" t="s">
        <v>625</v>
      </c>
      <c r="B217" s="68">
        <v>90</v>
      </c>
      <c r="C217" s="157" t="s">
        <v>832</v>
      </c>
      <c r="D217" s="157" t="s">
        <v>286</v>
      </c>
      <c r="E217" s="157">
        <v>18.8</v>
      </c>
      <c r="F217" s="157">
        <v>18.8</v>
      </c>
      <c r="G217" s="156" t="s">
        <v>282</v>
      </c>
      <c r="H217" s="157">
        <v>50</v>
      </c>
      <c r="I217" s="194">
        <f t="shared" si="12"/>
        <v>940</v>
      </c>
      <c r="J217" s="157">
        <v>1</v>
      </c>
      <c r="K217" s="194">
        <f t="shared" si="13"/>
        <v>940</v>
      </c>
      <c r="L217" s="235">
        <f t="shared" si="14"/>
        <v>720</v>
      </c>
      <c r="M217" s="195">
        <v>0</v>
      </c>
      <c r="N217" s="144">
        <f t="shared" si="15"/>
        <v>940</v>
      </c>
    </row>
    <row r="218" spans="1:14" ht="13.5" customHeight="1" x14ac:dyDescent="0.25">
      <c r="A218" s="82" t="s">
        <v>729</v>
      </c>
      <c r="B218" s="68">
        <v>91</v>
      </c>
      <c r="C218" s="157" t="s">
        <v>541</v>
      </c>
      <c r="D218" s="157" t="s">
        <v>286</v>
      </c>
      <c r="E218" s="158">
        <v>14.54</v>
      </c>
      <c r="F218" s="158">
        <v>14.54</v>
      </c>
      <c r="G218" s="156" t="s">
        <v>282</v>
      </c>
      <c r="H218" s="157">
        <v>50</v>
      </c>
      <c r="I218" s="194">
        <f t="shared" si="12"/>
        <v>727</v>
      </c>
      <c r="J218" s="157">
        <v>1</v>
      </c>
      <c r="K218" s="194">
        <f t="shared" si="13"/>
        <v>727</v>
      </c>
      <c r="L218" s="235">
        <f t="shared" si="14"/>
        <v>720</v>
      </c>
      <c r="M218" s="195">
        <v>0</v>
      </c>
      <c r="N218" s="144">
        <f t="shared" si="15"/>
        <v>727</v>
      </c>
    </row>
    <row r="219" spans="1:14" ht="13.5" customHeight="1" x14ac:dyDescent="0.25">
      <c r="A219" s="82" t="s">
        <v>626</v>
      </c>
      <c r="B219" s="68">
        <v>92</v>
      </c>
      <c r="C219" s="157" t="s">
        <v>532</v>
      </c>
      <c r="D219" s="157" t="s">
        <v>286</v>
      </c>
      <c r="E219" s="157">
        <v>34.659999999999997</v>
      </c>
      <c r="F219" s="157">
        <v>34.659999999999997</v>
      </c>
      <c r="G219" s="156" t="s">
        <v>282</v>
      </c>
      <c r="H219" s="157">
        <v>50</v>
      </c>
      <c r="I219" s="194">
        <f t="shared" si="12"/>
        <v>1732.9999999999998</v>
      </c>
      <c r="J219" s="157">
        <v>1</v>
      </c>
      <c r="K219" s="194">
        <f t="shared" si="13"/>
        <v>1732.9999999999998</v>
      </c>
      <c r="L219" s="235">
        <f t="shared" si="14"/>
        <v>720</v>
      </c>
      <c r="M219" s="195">
        <v>0</v>
      </c>
      <c r="N219" s="144">
        <f t="shared" si="15"/>
        <v>1732.9999999999998</v>
      </c>
    </row>
    <row r="220" spans="1:14" ht="13.5" customHeight="1" x14ac:dyDescent="0.25">
      <c r="A220" s="82" t="s">
        <v>777</v>
      </c>
      <c r="B220" s="68">
        <v>93</v>
      </c>
      <c r="C220" s="157" t="s">
        <v>795</v>
      </c>
      <c r="D220" s="157" t="s">
        <v>286</v>
      </c>
      <c r="E220" s="158">
        <v>40</v>
      </c>
      <c r="F220" s="158">
        <v>40</v>
      </c>
      <c r="G220" s="158" t="s">
        <v>282</v>
      </c>
      <c r="H220" s="157">
        <v>50</v>
      </c>
      <c r="I220" s="194">
        <f t="shared" si="12"/>
        <v>2000</v>
      </c>
      <c r="J220" s="157">
        <v>1</v>
      </c>
      <c r="K220" s="194">
        <f t="shared" si="13"/>
        <v>2000</v>
      </c>
      <c r="L220" s="235">
        <f t="shared" si="14"/>
        <v>720</v>
      </c>
      <c r="M220" s="195">
        <v>0</v>
      </c>
      <c r="N220" s="144">
        <f t="shared" si="15"/>
        <v>2000</v>
      </c>
    </row>
    <row r="221" spans="1:14" ht="13.5" customHeight="1" x14ac:dyDescent="0.25">
      <c r="A221" s="82" t="s">
        <v>788</v>
      </c>
      <c r="B221" s="68">
        <v>94</v>
      </c>
      <c r="C221" s="157" t="s">
        <v>796</v>
      </c>
      <c r="D221" s="157" t="s">
        <v>286</v>
      </c>
      <c r="E221" s="158">
        <v>32</v>
      </c>
      <c r="F221" s="158">
        <v>32</v>
      </c>
      <c r="G221" s="158" t="s">
        <v>282</v>
      </c>
      <c r="H221" s="157">
        <v>50</v>
      </c>
      <c r="I221" s="194">
        <f t="shared" si="12"/>
        <v>1600</v>
      </c>
      <c r="J221" s="157">
        <v>1</v>
      </c>
      <c r="K221" s="194">
        <f t="shared" si="13"/>
        <v>1600</v>
      </c>
      <c r="L221" s="235">
        <f t="shared" si="14"/>
        <v>720</v>
      </c>
      <c r="M221" s="195">
        <v>0</v>
      </c>
      <c r="N221" s="144">
        <f t="shared" si="15"/>
        <v>1600</v>
      </c>
    </row>
    <row r="222" spans="1:14" ht="13.5" customHeight="1" x14ac:dyDescent="0.25">
      <c r="A222" s="82" t="s">
        <v>767</v>
      </c>
      <c r="B222" s="68">
        <v>95</v>
      </c>
      <c r="C222" s="157" t="s">
        <v>827</v>
      </c>
      <c r="D222" s="157" t="s">
        <v>286</v>
      </c>
      <c r="E222" s="158">
        <v>30</v>
      </c>
      <c r="F222" s="158">
        <v>30</v>
      </c>
      <c r="G222" s="158" t="s">
        <v>282</v>
      </c>
      <c r="H222" s="157">
        <v>50</v>
      </c>
      <c r="I222" s="194">
        <f t="shared" si="12"/>
        <v>1500</v>
      </c>
      <c r="J222" s="157">
        <v>1</v>
      </c>
      <c r="K222" s="194">
        <f t="shared" si="13"/>
        <v>1500</v>
      </c>
      <c r="L222" s="235">
        <f t="shared" si="14"/>
        <v>720</v>
      </c>
      <c r="M222" s="195">
        <v>0</v>
      </c>
      <c r="N222" s="144">
        <f t="shared" si="15"/>
        <v>1500</v>
      </c>
    </row>
    <row r="223" spans="1:14" ht="13.5" customHeight="1" x14ac:dyDescent="0.25">
      <c r="A223" s="82" t="s">
        <v>769</v>
      </c>
      <c r="B223" s="68">
        <v>96</v>
      </c>
      <c r="C223" s="53" t="s">
        <v>828</v>
      </c>
      <c r="D223" s="53" t="s">
        <v>286</v>
      </c>
      <c r="E223" s="75">
        <v>12</v>
      </c>
      <c r="F223" s="75">
        <v>12</v>
      </c>
      <c r="G223" s="75" t="s">
        <v>282</v>
      </c>
      <c r="H223" s="42">
        <v>50</v>
      </c>
      <c r="I223" s="194">
        <f t="shared" si="12"/>
        <v>600</v>
      </c>
      <c r="J223" s="42">
        <v>1</v>
      </c>
      <c r="K223" s="194">
        <f t="shared" si="13"/>
        <v>600</v>
      </c>
      <c r="L223" s="235">
        <f t="shared" si="14"/>
        <v>720</v>
      </c>
      <c r="M223" s="195">
        <v>0</v>
      </c>
      <c r="N223" s="144">
        <f t="shared" si="15"/>
        <v>600</v>
      </c>
    </row>
    <row r="224" spans="1:14" ht="15.75" customHeight="1" x14ac:dyDescent="0.25">
      <c r="A224" s="82" t="s">
        <v>797</v>
      </c>
      <c r="B224" s="68">
        <v>97</v>
      </c>
      <c r="C224" s="151" t="s">
        <v>792</v>
      </c>
      <c r="D224" s="82" t="s">
        <v>286</v>
      </c>
      <c r="E224" s="82">
        <v>38</v>
      </c>
      <c r="F224" s="82">
        <v>38</v>
      </c>
      <c r="G224" s="82" t="s">
        <v>282</v>
      </c>
      <c r="H224" s="42">
        <v>50</v>
      </c>
      <c r="I224" s="194">
        <f t="shared" si="12"/>
        <v>1900</v>
      </c>
      <c r="J224" s="42">
        <v>1</v>
      </c>
      <c r="K224" s="194">
        <f t="shared" si="13"/>
        <v>1900</v>
      </c>
      <c r="L224" s="235">
        <f t="shared" si="14"/>
        <v>720</v>
      </c>
      <c r="M224" s="195">
        <v>0</v>
      </c>
      <c r="N224" s="144">
        <f t="shared" si="15"/>
        <v>1900</v>
      </c>
    </row>
    <row r="225" spans="1:14" ht="13.5" customHeight="1" x14ac:dyDescent="0.25">
      <c r="A225" s="82" t="s">
        <v>775</v>
      </c>
      <c r="B225" s="68">
        <v>98</v>
      </c>
      <c r="C225" s="53" t="s">
        <v>766</v>
      </c>
      <c r="D225" s="53" t="s">
        <v>281</v>
      </c>
      <c r="E225" s="75">
        <v>61</v>
      </c>
      <c r="F225" s="75">
        <v>122</v>
      </c>
      <c r="G225" s="82" t="s">
        <v>282</v>
      </c>
      <c r="H225" s="42">
        <v>50</v>
      </c>
      <c r="I225" s="194">
        <f t="shared" si="12"/>
        <v>3050</v>
      </c>
      <c r="J225" s="42">
        <v>2</v>
      </c>
      <c r="K225" s="194">
        <f t="shared" si="13"/>
        <v>6100</v>
      </c>
      <c r="L225" s="235">
        <f t="shared" si="14"/>
        <v>1440</v>
      </c>
      <c r="M225" s="195">
        <v>0</v>
      </c>
      <c r="N225" s="144">
        <f t="shared" si="15"/>
        <v>6100</v>
      </c>
    </row>
    <row r="226" spans="1:14" ht="14.25" customHeight="1" x14ac:dyDescent="0.25">
      <c r="A226" s="82" t="s">
        <v>798</v>
      </c>
      <c r="B226" s="68">
        <v>99</v>
      </c>
      <c r="C226" s="53" t="s">
        <v>770</v>
      </c>
      <c r="D226" s="53" t="s">
        <v>281</v>
      </c>
      <c r="E226" s="75">
        <v>7</v>
      </c>
      <c r="F226" s="75">
        <v>14</v>
      </c>
      <c r="G226" s="53" t="s">
        <v>448</v>
      </c>
      <c r="H226" s="42">
        <v>132</v>
      </c>
      <c r="I226" s="194">
        <f t="shared" si="12"/>
        <v>924</v>
      </c>
      <c r="J226" s="42">
        <v>2</v>
      </c>
      <c r="K226" s="194">
        <f t="shared" si="13"/>
        <v>1848</v>
      </c>
      <c r="L226" s="235">
        <f t="shared" si="14"/>
        <v>1440</v>
      </c>
      <c r="M226" s="195">
        <v>0</v>
      </c>
      <c r="N226" s="144">
        <f t="shared" si="15"/>
        <v>1848</v>
      </c>
    </row>
    <row r="227" spans="1:14" ht="13.5" customHeight="1" x14ac:dyDescent="0.25">
      <c r="A227" s="82" t="s">
        <v>778</v>
      </c>
      <c r="B227" s="68">
        <v>100</v>
      </c>
      <c r="C227" s="53" t="s">
        <v>776</v>
      </c>
      <c r="D227" s="53" t="s">
        <v>286</v>
      </c>
      <c r="E227" s="75">
        <v>18</v>
      </c>
      <c r="F227" s="75">
        <v>18</v>
      </c>
      <c r="G227" s="82" t="s">
        <v>282</v>
      </c>
      <c r="H227" s="42">
        <v>50</v>
      </c>
      <c r="I227" s="194">
        <f t="shared" si="12"/>
        <v>900</v>
      </c>
      <c r="J227" s="42">
        <v>1</v>
      </c>
      <c r="K227" s="194">
        <f t="shared" si="13"/>
        <v>900</v>
      </c>
      <c r="L227" s="235">
        <f t="shared" si="14"/>
        <v>720</v>
      </c>
      <c r="M227" s="195">
        <v>0</v>
      </c>
      <c r="N227" s="144">
        <f t="shared" si="15"/>
        <v>900</v>
      </c>
    </row>
    <row r="228" spans="1:14" ht="13.5" customHeight="1" x14ac:dyDescent="0.25">
      <c r="A228" s="82" t="s">
        <v>799</v>
      </c>
      <c r="B228" s="68">
        <v>101</v>
      </c>
      <c r="C228" s="152" t="s">
        <v>829</v>
      </c>
      <c r="D228" s="153" t="s">
        <v>286</v>
      </c>
      <c r="E228" s="153">
        <v>38.5</v>
      </c>
      <c r="F228" s="153">
        <v>38.5</v>
      </c>
      <c r="G228" s="84" t="s">
        <v>282</v>
      </c>
      <c r="H228" s="42">
        <v>50</v>
      </c>
      <c r="I228" s="194">
        <f t="shared" si="12"/>
        <v>1925</v>
      </c>
      <c r="J228" s="42">
        <v>1</v>
      </c>
      <c r="K228" s="194">
        <f t="shared" si="13"/>
        <v>1925</v>
      </c>
      <c r="L228" s="235">
        <f t="shared" si="14"/>
        <v>720</v>
      </c>
      <c r="M228" s="195">
        <v>0</v>
      </c>
      <c r="N228" s="144">
        <f t="shared" si="15"/>
        <v>1925</v>
      </c>
    </row>
    <row r="229" spans="1:14" ht="13.5" customHeight="1" x14ac:dyDescent="0.25">
      <c r="A229" s="82" t="s">
        <v>800</v>
      </c>
      <c r="B229" s="68">
        <v>102</v>
      </c>
      <c r="C229" s="53" t="s">
        <v>830</v>
      </c>
      <c r="D229" s="154" t="s">
        <v>286</v>
      </c>
      <c r="E229" s="154">
        <v>16.3</v>
      </c>
      <c r="F229" s="154">
        <v>16.3</v>
      </c>
      <c r="G229" s="75" t="s">
        <v>282</v>
      </c>
      <c r="H229" s="42">
        <v>50</v>
      </c>
      <c r="I229" s="194">
        <f t="shared" si="12"/>
        <v>815</v>
      </c>
      <c r="J229" s="42">
        <v>1</v>
      </c>
      <c r="K229" s="194">
        <f t="shared" si="13"/>
        <v>815</v>
      </c>
      <c r="L229" s="235">
        <f t="shared" si="14"/>
        <v>720</v>
      </c>
      <c r="M229" s="195">
        <v>0</v>
      </c>
      <c r="N229" s="144">
        <f t="shared" si="15"/>
        <v>815</v>
      </c>
    </row>
    <row r="230" spans="1:14" ht="15" customHeight="1" x14ac:dyDescent="0.25">
      <c r="A230" s="82" t="s">
        <v>781</v>
      </c>
      <c r="B230" s="68">
        <v>103</v>
      </c>
      <c r="C230" s="53" t="s">
        <v>831</v>
      </c>
      <c r="D230" s="154" t="s">
        <v>286</v>
      </c>
      <c r="E230" s="154">
        <v>17.5</v>
      </c>
      <c r="F230" s="154">
        <v>17.5</v>
      </c>
      <c r="G230" s="82" t="s">
        <v>282</v>
      </c>
      <c r="H230" s="42">
        <v>50</v>
      </c>
      <c r="I230" s="194">
        <f t="shared" si="12"/>
        <v>875</v>
      </c>
      <c r="J230" s="42">
        <v>1</v>
      </c>
      <c r="K230" s="194">
        <f t="shared" si="13"/>
        <v>875</v>
      </c>
      <c r="L230" s="235">
        <f t="shared" si="14"/>
        <v>720</v>
      </c>
      <c r="M230" s="195">
        <v>0</v>
      </c>
      <c r="N230" s="144">
        <f t="shared" si="15"/>
        <v>875</v>
      </c>
    </row>
    <row r="231" spans="1:14" ht="15" customHeight="1" x14ac:dyDescent="0.25">
      <c r="A231" s="82" t="s">
        <v>806</v>
      </c>
      <c r="B231" s="68">
        <v>104</v>
      </c>
      <c r="C231" s="82" t="s">
        <v>791</v>
      </c>
      <c r="D231" s="53" t="s">
        <v>286</v>
      </c>
      <c r="E231" s="75">
        <v>24.91</v>
      </c>
      <c r="F231" s="75">
        <v>24.91</v>
      </c>
      <c r="G231" s="75" t="s">
        <v>282</v>
      </c>
      <c r="H231" s="42">
        <v>50</v>
      </c>
      <c r="I231" s="194">
        <f t="shared" si="12"/>
        <v>1245.5</v>
      </c>
      <c r="J231" s="42">
        <v>1</v>
      </c>
      <c r="K231" s="194">
        <f t="shared" si="13"/>
        <v>1245.5</v>
      </c>
      <c r="L231" s="235">
        <f t="shared" si="14"/>
        <v>720</v>
      </c>
      <c r="M231" s="195">
        <v>0</v>
      </c>
      <c r="N231" s="144">
        <f t="shared" si="15"/>
        <v>1245.5</v>
      </c>
    </row>
    <row r="232" spans="1:14" ht="15" customHeight="1" x14ac:dyDescent="0.25">
      <c r="A232" s="82" t="s">
        <v>811</v>
      </c>
      <c r="B232" s="68">
        <v>105</v>
      </c>
      <c r="C232" s="42" t="s">
        <v>826</v>
      </c>
      <c r="D232" s="154" t="s">
        <v>286</v>
      </c>
      <c r="E232" s="155">
        <v>39.700000000000003</v>
      </c>
      <c r="F232" s="155">
        <v>39.700000000000003</v>
      </c>
      <c r="G232" s="75" t="s">
        <v>282</v>
      </c>
      <c r="H232" s="42">
        <v>50</v>
      </c>
      <c r="I232" s="194">
        <f t="shared" si="12"/>
        <v>1985.0000000000002</v>
      </c>
      <c r="J232" s="42">
        <v>1</v>
      </c>
      <c r="K232" s="194">
        <f t="shared" si="13"/>
        <v>1985.0000000000002</v>
      </c>
      <c r="L232" s="235">
        <f t="shared" si="14"/>
        <v>720</v>
      </c>
      <c r="M232" s="195">
        <v>0</v>
      </c>
      <c r="N232" s="144">
        <f t="shared" si="15"/>
        <v>1985.0000000000002</v>
      </c>
    </row>
    <row r="233" spans="1:14" ht="15" customHeight="1" x14ac:dyDescent="0.25">
      <c r="A233" s="82" t="s">
        <v>812</v>
      </c>
      <c r="B233" s="68">
        <v>106</v>
      </c>
      <c r="C233" s="42" t="s">
        <v>825</v>
      </c>
      <c r="D233" s="154" t="s">
        <v>286</v>
      </c>
      <c r="E233" s="155">
        <v>39.700000000000003</v>
      </c>
      <c r="F233" s="155">
        <v>39.700000000000003</v>
      </c>
      <c r="G233" s="75" t="s">
        <v>282</v>
      </c>
      <c r="H233" s="42">
        <v>50</v>
      </c>
      <c r="I233" s="194">
        <f t="shared" si="12"/>
        <v>1985.0000000000002</v>
      </c>
      <c r="J233" s="42">
        <v>1</v>
      </c>
      <c r="K233" s="194">
        <f t="shared" si="13"/>
        <v>1985.0000000000002</v>
      </c>
      <c r="L233" s="235">
        <f t="shared" si="14"/>
        <v>720</v>
      </c>
      <c r="M233" s="195">
        <v>0</v>
      </c>
      <c r="N233" s="144">
        <f t="shared" si="15"/>
        <v>1985.0000000000002</v>
      </c>
    </row>
    <row r="234" spans="1:14" ht="15" customHeight="1" x14ac:dyDescent="0.25">
      <c r="A234" s="82" t="s">
        <v>813</v>
      </c>
      <c r="B234" s="68">
        <v>107</v>
      </c>
      <c r="C234" s="42" t="s">
        <v>824</v>
      </c>
      <c r="D234" s="154" t="s">
        <v>286</v>
      </c>
      <c r="E234" s="42">
        <v>39</v>
      </c>
      <c r="F234" s="42">
        <v>39</v>
      </c>
      <c r="G234" s="75" t="s">
        <v>282</v>
      </c>
      <c r="H234" s="42">
        <v>50</v>
      </c>
      <c r="I234" s="194">
        <f t="shared" si="12"/>
        <v>1950</v>
      </c>
      <c r="J234" s="42">
        <v>1</v>
      </c>
      <c r="K234" s="194">
        <f t="shared" si="13"/>
        <v>1950</v>
      </c>
      <c r="L234" s="235">
        <f t="shared" si="14"/>
        <v>720</v>
      </c>
      <c r="M234" s="195">
        <v>0</v>
      </c>
      <c r="N234" s="144">
        <f t="shared" si="15"/>
        <v>1950</v>
      </c>
    </row>
    <row r="235" spans="1:14" ht="15" customHeight="1" x14ac:dyDescent="0.25">
      <c r="A235" s="82" t="s">
        <v>814</v>
      </c>
      <c r="B235" s="68">
        <v>108</v>
      </c>
      <c r="C235" s="42" t="s">
        <v>823</v>
      </c>
      <c r="D235" s="154" t="s">
        <v>286</v>
      </c>
      <c r="E235" s="42">
        <v>39</v>
      </c>
      <c r="F235" s="42">
        <v>39</v>
      </c>
      <c r="G235" s="75" t="s">
        <v>282</v>
      </c>
      <c r="H235" s="42">
        <v>50</v>
      </c>
      <c r="I235" s="194">
        <f t="shared" si="12"/>
        <v>1950</v>
      </c>
      <c r="J235" s="42">
        <v>1</v>
      </c>
      <c r="K235" s="194">
        <f t="shared" si="13"/>
        <v>1950</v>
      </c>
      <c r="L235" s="235">
        <f t="shared" si="14"/>
        <v>720</v>
      </c>
      <c r="M235" s="195">
        <v>0</v>
      </c>
      <c r="N235" s="144">
        <f t="shared" si="15"/>
        <v>1950</v>
      </c>
    </row>
    <row r="236" spans="1:14" ht="15" customHeight="1" x14ac:dyDescent="0.25">
      <c r="A236" s="82" t="s">
        <v>833</v>
      </c>
      <c r="B236" s="68">
        <v>109</v>
      </c>
      <c r="C236" s="154" t="s">
        <v>822</v>
      </c>
      <c r="D236" s="42" t="s">
        <v>286</v>
      </c>
      <c r="E236" s="42">
        <v>6.5</v>
      </c>
      <c r="F236" s="42">
        <v>6.5</v>
      </c>
      <c r="G236" s="75" t="s">
        <v>282</v>
      </c>
      <c r="H236" s="42">
        <v>50</v>
      </c>
      <c r="I236" s="194">
        <f t="shared" si="12"/>
        <v>325</v>
      </c>
      <c r="J236" s="42">
        <v>1</v>
      </c>
      <c r="K236" s="194">
        <f t="shared" si="13"/>
        <v>325</v>
      </c>
      <c r="L236" s="235">
        <f t="shared" si="14"/>
        <v>720</v>
      </c>
      <c r="M236" s="195">
        <v>0</v>
      </c>
      <c r="N236" s="144">
        <f t="shared" si="15"/>
        <v>325</v>
      </c>
    </row>
    <row r="237" spans="1:14" ht="15" customHeight="1" x14ac:dyDescent="0.25">
      <c r="A237" s="82" t="s">
        <v>834</v>
      </c>
      <c r="B237" s="68">
        <v>110</v>
      </c>
      <c r="C237" s="209" t="s">
        <v>945</v>
      </c>
      <c r="D237" s="42" t="s">
        <v>286</v>
      </c>
      <c r="E237" s="42">
        <v>71.701999999999998</v>
      </c>
      <c r="F237" s="42">
        <v>71.701999999999998</v>
      </c>
      <c r="G237" s="75" t="s">
        <v>282</v>
      </c>
      <c r="H237" s="42">
        <v>50</v>
      </c>
      <c r="I237" s="194">
        <f t="shared" si="12"/>
        <v>3585.1</v>
      </c>
      <c r="J237" s="42">
        <v>1</v>
      </c>
      <c r="K237" s="194">
        <f t="shared" si="13"/>
        <v>3585.1</v>
      </c>
      <c r="L237" s="235">
        <f t="shared" si="14"/>
        <v>720</v>
      </c>
      <c r="M237" s="195">
        <v>0</v>
      </c>
      <c r="N237" s="144">
        <f t="shared" si="15"/>
        <v>3585.1</v>
      </c>
    </row>
    <row r="238" spans="1:14" ht="15" customHeight="1" x14ac:dyDescent="0.25">
      <c r="A238" s="82" t="s">
        <v>835</v>
      </c>
      <c r="B238" s="68">
        <v>111</v>
      </c>
      <c r="C238" s="53" t="s">
        <v>821</v>
      </c>
      <c r="D238" s="42" t="s">
        <v>286</v>
      </c>
      <c r="E238" s="42">
        <v>36</v>
      </c>
      <c r="F238" s="42">
        <v>36</v>
      </c>
      <c r="G238" s="75" t="s">
        <v>282</v>
      </c>
      <c r="H238" s="42">
        <v>50</v>
      </c>
      <c r="I238" s="194">
        <f t="shared" si="12"/>
        <v>1800</v>
      </c>
      <c r="J238" s="42">
        <v>1</v>
      </c>
      <c r="K238" s="194">
        <f t="shared" si="13"/>
        <v>1800</v>
      </c>
      <c r="L238" s="235">
        <f t="shared" si="14"/>
        <v>720</v>
      </c>
      <c r="M238" s="195">
        <v>0</v>
      </c>
      <c r="N238" s="144">
        <f t="shared" si="15"/>
        <v>1800</v>
      </c>
    </row>
    <row r="239" spans="1:14" ht="15" customHeight="1" x14ac:dyDescent="0.25">
      <c r="A239" s="82" t="s">
        <v>851</v>
      </c>
      <c r="B239" s="68">
        <v>112</v>
      </c>
      <c r="C239" s="75" t="s">
        <v>843</v>
      </c>
      <c r="D239" s="53" t="s">
        <v>286</v>
      </c>
      <c r="E239" s="75">
        <v>58.5</v>
      </c>
      <c r="F239" s="75">
        <v>58.5</v>
      </c>
      <c r="G239" s="75" t="s">
        <v>282</v>
      </c>
      <c r="H239" s="42">
        <v>50</v>
      </c>
      <c r="I239" s="194">
        <f t="shared" si="12"/>
        <v>2925</v>
      </c>
      <c r="J239" s="42">
        <v>1</v>
      </c>
      <c r="K239" s="194">
        <f t="shared" si="13"/>
        <v>2925</v>
      </c>
      <c r="L239" s="235">
        <f t="shared" si="14"/>
        <v>720</v>
      </c>
      <c r="M239" s="195">
        <f>VLOOKUP(A239,'[1]TL 132 N'!$A$5:$I$70,9,0)</f>
        <v>14.466666666666667</v>
      </c>
      <c r="N239" s="144">
        <f t="shared" si="15"/>
        <v>2866.2291666666665</v>
      </c>
    </row>
    <row r="240" spans="1:14" ht="15" customHeight="1" x14ac:dyDescent="0.25">
      <c r="A240" s="82" t="s">
        <v>852</v>
      </c>
      <c r="B240" s="68">
        <v>113</v>
      </c>
      <c r="C240" s="75" t="s">
        <v>844</v>
      </c>
      <c r="D240" s="53" t="s">
        <v>286</v>
      </c>
      <c r="E240" s="75">
        <v>26.4</v>
      </c>
      <c r="F240" s="75">
        <v>26.4</v>
      </c>
      <c r="G240" s="75" t="s">
        <v>282</v>
      </c>
      <c r="H240" s="42">
        <v>50</v>
      </c>
      <c r="I240" s="194">
        <f t="shared" si="12"/>
        <v>1320</v>
      </c>
      <c r="J240" s="42">
        <v>1</v>
      </c>
      <c r="K240" s="194">
        <f t="shared" si="13"/>
        <v>1320</v>
      </c>
      <c r="L240" s="235">
        <f t="shared" si="14"/>
        <v>720</v>
      </c>
      <c r="M240" s="195">
        <f>VLOOKUP(A240,'[1]TL 132 N'!$A$5:$I$70,9,0)</f>
        <v>9.0333333333333332</v>
      </c>
      <c r="N240" s="144">
        <f t="shared" si="15"/>
        <v>1303.4388888888889</v>
      </c>
    </row>
    <row r="241" spans="1:17" ht="15" customHeight="1" x14ac:dyDescent="0.25">
      <c r="A241" s="82" t="s">
        <v>853</v>
      </c>
      <c r="B241" s="68">
        <v>114</v>
      </c>
      <c r="C241" s="75" t="s">
        <v>845</v>
      </c>
      <c r="D241" s="53" t="s">
        <v>286</v>
      </c>
      <c r="E241" s="75">
        <v>41.8</v>
      </c>
      <c r="F241" s="75">
        <v>41.8</v>
      </c>
      <c r="G241" s="75" t="s">
        <v>282</v>
      </c>
      <c r="H241" s="42">
        <v>50</v>
      </c>
      <c r="I241" s="194">
        <f t="shared" si="12"/>
        <v>2090</v>
      </c>
      <c r="J241" s="42">
        <v>1</v>
      </c>
      <c r="K241" s="194">
        <f t="shared" si="13"/>
        <v>2090</v>
      </c>
      <c r="L241" s="235">
        <f t="shared" si="14"/>
        <v>720</v>
      </c>
      <c r="M241" s="195">
        <v>0</v>
      </c>
      <c r="N241" s="144">
        <f t="shared" si="15"/>
        <v>2090</v>
      </c>
    </row>
    <row r="242" spans="1:17" ht="15" customHeight="1" x14ac:dyDescent="0.25">
      <c r="A242" s="71" t="s">
        <v>912</v>
      </c>
      <c r="B242" s="68">
        <v>115</v>
      </c>
      <c r="C242" s="68" t="s">
        <v>913</v>
      </c>
      <c r="D242" s="167" t="s">
        <v>281</v>
      </c>
      <c r="E242" s="167">
        <v>58.6</v>
      </c>
      <c r="F242" s="167">
        <f>E242*2</f>
        <v>117.2</v>
      </c>
      <c r="G242" s="167" t="s">
        <v>282</v>
      </c>
      <c r="H242" s="42">
        <v>50</v>
      </c>
      <c r="I242" s="194">
        <f t="shared" si="12"/>
        <v>2930</v>
      </c>
      <c r="J242" s="42">
        <v>2</v>
      </c>
      <c r="K242" s="194">
        <f t="shared" si="13"/>
        <v>5860</v>
      </c>
      <c r="L242" s="235">
        <f t="shared" si="14"/>
        <v>1440</v>
      </c>
      <c r="M242" s="195">
        <f>VLOOKUP(A242,'[1]TL 132 N'!$A$5:$I$70,9,0)</f>
        <v>41.43333333333333</v>
      </c>
      <c r="N242" s="144">
        <f t="shared" si="15"/>
        <v>5691.3893518518516</v>
      </c>
    </row>
    <row r="243" spans="1:17" ht="15" customHeight="1" x14ac:dyDescent="0.25">
      <c r="A243" s="71" t="s">
        <v>921</v>
      </c>
      <c r="B243" s="68">
        <v>116</v>
      </c>
      <c r="C243" s="68" t="s">
        <v>914</v>
      </c>
      <c r="D243" s="175" t="s">
        <v>286</v>
      </c>
      <c r="E243" s="175">
        <v>52</v>
      </c>
      <c r="F243" s="175">
        <v>52</v>
      </c>
      <c r="G243" s="158" t="s">
        <v>282</v>
      </c>
      <c r="H243" s="42">
        <v>50</v>
      </c>
      <c r="I243" s="194">
        <f t="shared" si="12"/>
        <v>2600</v>
      </c>
      <c r="J243" s="42">
        <v>1</v>
      </c>
      <c r="K243" s="194">
        <f t="shared" si="13"/>
        <v>2600</v>
      </c>
      <c r="L243" s="235">
        <f t="shared" si="14"/>
        <v>720</v>
      </c>
      <c r="M243" s="195">
        <v>0</v>
      </c>
      <c r="N243" s="144">
        <f t="shared" si="15"/>
        <v>2600</v>
      </c>
    </row>
    <row r="244" spans="1:17" ht="15" customHeight="1" x14ac:dyDescent="0.25">
      <c r="A244" s="71" t="s">
        <v>922</v>
      </c>
      <c r="B244" s="68">
        <v>117</v>
      </c>
      <c r="C244" s="68" t="s">
        <v>916</v>
      </c>
      <c r="D244" s="175" t="s">
        <v>286</v>
      </c>
      <c r="E244" s="175">
        <v>19.170000000000002</v>
      </c>
      <c r="F244" s="175">
        <v>19.170000000000002</v>
      </c>
      <c r="G244" s="158" t="s">
        <v>282</v>
      </c>
      <c r="H244" s="42">
        <v>50</v>
      </c>
      <c r="I244" s="194">
        <f t="shared" si="12"/>
        <v>958.50000000000011</v>
      </c>
      <c r="J244" s="42">
        <v>1</v>
      </c>
      <c r="K244" s="194">
        <f t="shared" si="13"/>
        <v>958.50000000000011</v>
      </c>
      <c r="L244" s="235">
        <f t="shared" si="14"/>
        <v>720</v>
      </c>
      <c r="M244" s="195">
        <v>0</v>
      </c>
      <c r="N244" s="144">
        <f t="shared" si="15"/>
        <v>958.50000000000011</v>
      </c>
    </row>
    <row r="245" spans="1:17" ht="15" customHeight="1" x14ac:dyDescent="0.25">
      <c r="A245" s="71" t="s">
        <v>923</v>
      </c>
      <c r="B245" s="68">
        <v>118</v>
      </c>
      <c r="C245" s="68" t="s">
        <v>917</v>
      </c>
      <c r="D245" s="175" t="s">
        <v>286</v>
      </c>
      <c r="E245" s="175">
        <v>25.35</v>
      </c>
      <c r="F245" s="175">
        <v>25.35</v>
      </c>
      <c r="G245" s="158" t="s">
        <v>282</v>
      </c>
      <c r="H245" s="42">
        <v>50</v>
      </c>
      <c r="I245" s="194">
        <f t="shared" si="12"/>
        <v>1267.5</v>
      </c>
      <c r="J245" s="42">
        <v>1</v>
      </c>
      <c r="K245" s="194">
        <f t="shared" si="13"/>
        <v>1267.5</v>
      </c>
      <c r="L245" s="235">
        <f t="shared" si="14"/>
        <v>720</v>
      </c>
      <c r="M245" s="195">
        <v>0</v>
      </c>
      <c r="N245" s="144">
        <f t="shared" si="15"/>
        <v>1267.5</v>
      </c>
    </row>
    <row r="246" spans="1:17" ht="15" customHeight="1" x14ac:dyDescent="0.25">
      <c r="A246" s="71" t="s">
        <v>932</v>
      </c>
      <c r="B246" s="68">
        <v>119</v>
      </c>
      <c r="C246" s="68" t="s">
        <v>929</v>
      </c>
      <c r="D246" s="196" t="s">
        <v>281</v>
      </c>
      <c r="E246" s="196">
        <v>70</v>
      </c>
      <c r="F246" s="196">
        <v>140</v>
      </c>
      <c r="G246" s="196" t="s">
        <v>282</v>
      </c>
      <c r="H246" s="42">
        <v>50</v>
      </c>
      <c r="I246" s="196">
        <f t="shared" si="12"/>
        <v>3500</v>
      </c>
      <c r="J246" s="196">
        <v>2</v>
      </c>
      <c r="K246" s="196">
        <f t="shared" si="13"/>
        <v>7000</v>
      </c>
      <c r="L246" s="235">
        <f t="shared" si="14"/>
        <v>1440</v>
      </c>
      <c r="M246" s="195">
        <v>0</v>
      </c>
      <c r="N246" s="144">
        <f t="shared" si="15"/>
        <v>7000</v>
      </c>
    </row>
    <row r="247" spans="1:17" ht="15" customHeight="1" x14ac:dyDescent="0.25">
      <c r="A247" s="71" t="s">
        <v>933</v>
      </c>
      <c r="B247" s="68">
        <v>120</v>
      </c>
      <c r="C247" s="199" t="s">
        <v>930</v>
      </c>
      <c r="D247" s="196" t="s">
        <v>286</v>
      </c>
      <c r="E247" s="63">
        <v>80.5</v>
      </c>
      <c r="F247" s="63">
        <v>80.5</v>
      </c>
      <c r="G247" s="196" t="s">
        <v>282</v>
      </c>
      <c r="H247" s="42">
        <v>50</v>
      </c>
      <c r="I247" s="196">
        <f t="shared" si="12"/>
        <v>4025</v>
      </c>
      <c r="J247" s="196">
        <v>1</v>
      </c>
      <c r="K247" s="196">
        <f t="shared" si="13"/>
        <v>4025</v>
      </c>
      <c r="L247" s="235">
        <f t="shared" si="14"/>
        <v>720</v>
      </c>
      <c r="M247" s="195">
        <v>0</v>
      </c>
      <c r="N247" s="144">
        <f t="shared" si="15"/>
        <v>4025</v>
      </c>
    </row>
    <row r="248" spans="1:17" ht="15" customHeight="1" x14ac:dyDescent="0.25">
      <c r="A248" s="71" t="s">
        <v>934</v>
      </c>
      <c r="B248" s="68">
        <v>121</v>
      </c>
      <c r="C248" s="68" t="s">
        <v>931</v>
      </c>
      <c r="D248" s="196" t="s">
        <v>286</v>
      </c>
      <c r="E248" s="196">
        <v>33.5</v>
      </c>
      <c r="F248" s="196">
        <v>33.5</v>
      </c>
      <c r="G248" s="196" t="s">
        <v>282</v>
      </c>
      <c r="H248" s="42">
        <v>50</v>
      </c>
      <c r="I248" s="196">
        <f t="shared" si="12"/>
        <v>1675</v>
      </c>
      <c r="J248" s="196">
        <v>1</v>
      </c>
      <c r="K248" s="196">
        <f t="shared" si="13"/>
        <v>1675</v>
      </c>
      <c r="L248" s="235">
        <f t="shared" si="14"/>
        <v>720</v>
      </c>
      <c r="M248" s="195">
        <v>0</v>
      </c>
      <c r="N248" s="144">
        <f t="shared" si="15"/>
        <v>1675</v>
      </c>
      <c r="Q248">
        <v>255.65</v>
      </c>
    </row>
    <row r="249" spans="1:17" ht="15" customHeight="1" x14ac:dyDescent="0.25">
      <c r="A249" s="71" t="s">
        <v>942</v>
      </c>
      <c r="B249" s="68">
        <v>122</v>
      </c>
      <c r="C249" s="68" t="s">
        <v>941</v>
      </c>
      <c r="D249" s="208" t="s">
        <v>286</v>
      </c>
      <c r="E249" s="208">
        <v>29</v>
      </c>
      <c r="F249" s="208">
        <v>29</v>
      </c>
      <c r="G249" s="208" t="s">
        <v>282</v>
      </c>
      <c r="H249" s="42">
        <v>50</v>
      </c>
      <c r="I249" s="208">
        <f t="shared" si="12"/>
        <v>1450</v>
      </c>
      <c r="J249" s="208">
        <v>1</v>
      </c>
      <c r="K249" s="208">
        <f t="shared" si="13"/>
        <v>1450</v>
      </c>
      <c r="L249" s="235">
        <f t="shared" si="14"/>
        <v>720</v>
      </c>
      <c r="M249" s="195">
        <v>0</v>
      </c>
      <c r="N249" s="144">
        <f t="shared" si="15"/>
        <v>1450</v>
      </c>
      <c r="Q249">
        <v>250.73</v>
      </c>
    </row>
    <row r="250" spans="1:17" ht="15" customHeight="1" x14ac:dyDescent="0.25">
      <c r="A250" s="71" t="s">
        <v>947</v>
      </c>
      <c r="B250" s="68">
        <v>123</v>
      </c>
      <c r="C250" s="68" t="s">
        <v>948</v>
      </c>
      <c r="D250" s="212" t="s">
        <v>286</v>
      </c>
      <c r="E250" s="212">
        <v>1.2</v>
      </c>
      <c r="F250" s="212">
        <v>1.2</v>
      </c>
      <c r="G250" s="212" t="s">
        <v>282</v>
      </c>
      <c r="H250" s="42">
        <v>50</v>
      </c>
      <c r="I250" s="212">
        <f t="shared" si="12"/>
        <v>60</v>
      </c>
      <c r="J250" s="212">
        <v>1</v>
      </c>
      <c r="K250" s="212">
        <f t="shared" si="13"/>
        <v>60</v>
      </c>
      <c r="L250" s="235">
        <f t="shared" si="14"/>
        <v>720</v>
      </c>
      <c r="M250" s="195">
        <v>0</v>
      </c>
      <c r="N250" s="144">
        <f t="shared" ref="N250" si="16">K250*(L250-M250)/L250</f>
        <v>60</v>
      </c>
      <c r="Q250">
        <f>Q248-Q249</f>
        <v>4.9200000000000159</v>
      </c>
    </row>
    <row r="251" spans="1:17" ht="13.5" customHeight="1" x14ac:dyDescent="0.25">
      <c r="A251" s="85"/>
      <c r="B251" s="301" t="s">
        <v>910</v>
      </c>
      <c r="C251" s="301"/>
      <c r="D251" s="301"/>
      <c r="E251" s="301"/>
      <c r="F251" s="211">
        <f>SUM(F128:F250)</f>
        <v>5271.8139999999994</v>
      </c>
      <c r="G251" s="85"/>
      <c r="H251" s="17"/>
      <c r="I251" s="17"/>
      <c r="J251" s="168">
        <f>SUM(J128:J250)</f>
        <v>141</v>
      </c>
      <c r="K251" s="211">
        <f>SUM(K128:K250)</f>
        <v>265870.30000000005</v>
      </c>
      <c r="L251" s="211">
        <f>SUM(L128:L250)</f>
        <v>101520</v>
      </c>
      <c r="M251" s="178">
        <f>SUM(M128:M250)</f>
        <v>380.33333333333337</v>
      </c>
      <c r="N251" s="178">
        <f>SUM(N128:N250)</f>
        <v>264475.5057175926</v>
      </c>
    </row>
    <row r="252" spans="1:17" ht="13.5" customHeight="1" x14ac:dyDescent="0.25">
      <c r="A252" s="85"/>
      <c r="B252" s="306" t="s">
        <v>950</v>
      </c>
      <c r="C252" s="306"/>
      <c r="D252" s="86"/>
      <c r="E252" s="86"/>
      <c r="F252" s="86"/>
      <c r="G252" s="145"/>
      <c r="K252" s="143" t="s">
        <v>858</v>
      </c>
      <c r="L252" s="288">
        <f>N251/K251</f>
        <v>0.99475385448315423</v>
      </c>
      <c r="M252" s="288"/>
      <c r="N252" s="17"/>
    </row>
    <row r="253" spans="1:17" ht="13.5" customHeight="1" x14ac:dyDescent="0.25">
      <c r="A253" s="71" t="s">
        <v>838</v>
      </c>
      <c r="B253" s="68">
        <v>119</v>
      </c>
      <c r="C253" s="97" t="s">
        <v>837</v>
      </c>
      <c r="D253" s="68" t="s">
        <v>281</v>
      </c>
      <c r="E253" s="31">
        <v>65</v>
      </c>
      <c r="F253" s="31">
        <f>E253*2</f>
        <v>130</v>
      </c>
      <c r="G253" s="75" t="s">
        <v>282</v>
      </c>
      <c r="H253" s="297" t="s">
        <v>896</v>
      </c>
      <c r="I253" s="298"/>
      <c r="J253" s="169"/>
      <c r="K253" s="169"/>
      <c r="L253" s="169"/>
      <c r="M253" s="169"/>
      <c r="N253" s="17"/>
    </row>
    <row r="254" spans="1:17" ht="13.5" customHeight="1" x14ac:dyDescent="0.25">
      <c r="A254" s="71" t="s">
        <v>925</v>
      </c>
      <c r="B254" s="53">
        <v>120</v>
      </c>
      <c r="C254" s="71" t="s">
        <v>926</v>
      </c>
      <c r="D254" s="157" t="s">
        <v>281</v>
      </c>
      <c r="E254" s="191">
        <v>25</v>
      </c>
      <c r="F254" s="191">
        <v>50</v>
      </c>
      <c r="G254" s="158" t="s">
        <v>448</v>
      </c>
      <c r="H254" s="303"/>
      <c r="I254" s="304"/>
      <c r="J254" s="42"/>
      <c r="K254" s="194"/>
      <c r="L254" s="194"/>
      <c r="M254" s="195"/>
      <c r="N254" s="144"/>
      <c r="O254" s="76"/>
    </row>
    <row r="255" spans="1:17" ht="13.5" customHeight="1" x14ac:dyDescent="0.25">
      <c r="A255" s="85"/>
      <c r="B255" s="301" t="s">
        <v>475</v>
      </c>
      <c r="C255" s="301"/>
      <c r="D255" s="301"/>
      <c r="E255" s="301"/>
      <c r="F255" s="77">
        <f>F251+F121</f>
        <v>9834.8189999999995</v>
      </c>
      <c r="G255" s="85"/>
      <c r="H255" s="17"/>
      <c r="I255" s="17"/>
      <c r="J255" s="147">
        <f>J121+J251</f>
        <v>286</v>
      </c>
      <c r="K255" s="148">
        <f>K121+K251</f>
        <v>494020.55000000005</v>
      </c>
      <c r="L255" s="120"/>
      <c r="M255" s="120"/>
      <c r="N255" s="148">
        <f>N121+N251</f>
        <v>490265.54564814817</v>
      </c>
    </row>
    <row r="256" spans="1:17" ht="13.5" customHeight="1" x14ac:dyDescent="0.25">
      <c r="A256" s="85"/>
      <c r="B256" s="307" t="s">
        <v>980</v>
      </c>
      <c r="C256" s="307"/>
      <c r="D256" s="90"/>
      <c r="E256" s="90"/>
      <c r="F256" s="90"/>
      <c r="G256" s="17"/>
      <c r="H256" s="17"/>
      <c r="I256" s="17"/>
      <c r="J256" s="305" t="s">
        <v>858</v>
      </c>
      <c r="K256" s="305"/>
      <c r="L256" s="288">
        <f>N255/K255</f>
        <v>0.99239909280726912</v>
      </c>
      <c r="M256" s="288"/>
      <c r="N256" s="17"/>
    </row>
    <row r="257" spans="1:16" ht="13.5" customHeight="1" x14ac:dyDescent="0.25">
      <c r="A257" s="173"/>
      <c r="B257" s="64"/>
      <c r="C257" s="64"/>
      <c r="D257" s="64"/>
      <c r="E257" s="64"/>
      <c r="F257" s="64"/>
      <c r="G257" s="29"/>
    </row>
    <row r="258" spans="1:16" x14ac:dyDescent="0.25">
      <c r="C258" s="173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x14ac:dyDescent="0.25">
      <c r="C259" s="173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>
        <v>466.1</v>
      </c>
      <c r="P259" s="29"/>
    </row>
    <row r="260" spans="1:16" x14ac:dyDescent="0.25">
      <c r="C260" s="173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102">
        <f>O259-M251</f>
        <v>85.766666666666652</v>
      </c>
      <c r="P260" s="29"/>
    </row>
    <row r="261" spans="1:16" x14ac:dyDescent="0.25">
      <c r="C261" s="173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x14ac:dyDescent="0.25">
      <c r="C262" s="173"/>
      <c r="D262" s="29"/>
      <c r="E262" s="29"/>
      <c r="F262" s="29"/>
      <c r="G262" s="29"/>
      <c r="H262" s="29"/>
      <c r="I262" s="29"/>
      <c r="J262" s="29"/>
      <c r="K262" s="29">
        <v>140</v>
      </c>
      <c r="L262" s="29"/>
      <c r="M262" s="29">
        <f>F255+F253+F254+F125+F124</f>
        <v>10064.819</v>
      </c>
      <c r="N262" s="29"/>
      <c r="O262" s="29"/>
      <c r="P262" s="29"/>
    </row>
    <row r="263" spans="1:16" x14ac:dyDescent="0.25">
      <c r="C263" s="173"/>
      <c r="D263" s="29"/>
      <c r="E263" s="29"/>
      <c r="F263" s="29"/>
      <c r="G263" s="29"/>
      <c r="H263" s="29"/>
      <c r="I263" s="29">
        <f>F255+F254+F253+F125+F124</f>
        <v>10064.819</v>
      </c>
      <c r="J263" s="29"/>
      <c r="K263" s="29">
        <v>141</v>
      </c>
      <c r="L263" s="29"/>
      <c r="M263" s="29"/>
      <c r="N263" s="29"/>
      <c r="O263" s="29"/>
      <c r="P263" s="29"/>
    </row>
    <row r="264" spans="1:16" x14ac:dyDescent="0.25">
      <c r="C264" s="173"/>
      <c r="D264" s="29"/>
      <c r="E264" s="29"/>
      <c r="F264" s="29"/>
      <c r="G264" s="29"/>
      <c r="H264" s="29"/>
      <c r="I264" s="29"/>
      <c r="J264" s="29"/>
      <c r="K264" s="29">
        <f>SUM(K262:K263)</f>
        <v>281</v>
      </c>
      <c r="L264" s="29"/>
      <c r="M264" s="29"/>
      <c r="N264" s="29"/>
      <c r="O264" s="29"/>
      <c r="P264" s="29"/>
    </row>
    <row r="265" spans="1:16" x14ac:dyDescent="0.25">
      <c r="C265" s="173"/>
      <c r="D265" s="29"/>
      <c r="E265" s="29"/>
      <c r="F265" s="29"/>
      <c r="G265" s="29"/>
      <c r="H265" s="29"/>
      <c r="I265" s="29"/>
      <c r="J265" s="29"/>
      <c r="K265" s="29">
        <v>7</v>
      </c>
      <c r="L265" s="29"/>
      <c r="M265" s="29"/>
      <c r="N265" s="29"/>
      <c r="O265" s="29"/>
      <c r="P265" s="29"/>
    </row>
    <row r="266" spans="1:16" x14ac:dyDescent="0.25">
      <c r="C266" s="173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</sheetData>
  <autoFilter ref="A127:N256" xr:uid="{00000000-0009-0000-0000-000006000000}"/>
  <mergeCells count="15">
    <mergeCell ref="H253:I254"/>
    <mergeCell ref="J256:K256"/>
    <mergeCell ref="L256:M256"/>
    <mergeCell ref="B252:C252"/>
    <mergeCell ref="B256:C256"/>
    <mergeCell ref="B255:E255"/>
    <mergeCell ref="A1:N1"/>
    <mergeCell ref="A126:N126"/>
    <mergeCell ref="L122:M122"/>
    <mergeCell ref="H124:I125"/>
    <mergeCell ref="L252:M252"/>
    <mergeCell ref="B3:G3"/>
    <mergeCell ref="B251:E251"/>
    <mergeCell ref="B121:E121"/>
    <mergeCell ref="B122:G122"/>
  </mergeCells>
  <conditionalFormatting sqref="A172">
    <cfRule type="duplicateValues" dxfId="20" priority="26"/>
  </conditionalFormatting>
  <conditionalFormatting sqref="A220:A224">
    <cfRule type="duplicateValues" dxfId="19" priority="24"/>
  </conditionalFormatting>
  <conditionalFormatting sqref="A224">
    <cfRule type="duplicateValues" dxfId="18" priority="18"/>
  </conditionalFormatting>
  <conditionalFormatting sqref="A225:A228 A174">
    <cfRule type="duplicateValues" dxfId="17" priority="86"/>
  </conditionalFormatting>
  <conditionalFormatting sqref="A94">
    <cfRule type="duplicateValues" dxfId="16" priority="15"/>
  </conditionalFormatting>
  <conditionalFormatting sqref="A96">
    <cfRule type="duplicateValues" dxfId="15" priority="13"/>
  </conditionalFormatting>
  <conditionalFormatting sqref="A4:A98">
    <cfRule type="duplicateValues" dxfId="14" priority="147"/>
  </conditionalFormatting>
  <conditionalFormatting sqref="A125">
    <cfRule type="duplicateValues" dxfId="13" priority="11"/>
  </conditionalFormatting>
  <conditionalFormatting sqref="A254">
    <cfRule type="duplicateValues" dxfId="12" priority="7"/>
  </conditionalFormatting>
  <conditionalFormatting sqref="A253:A254 A128:A250 A4:A125">
    <cfRule type="duplicateValues" dxfId="11" priority="183"/>
  </conditionalFormatting>
  <conditionalFormatting sqref="A254 A242:A250">
    <cfRule type="duplicateValues" dxfId="10" priority="189"/>
  </conditionalFormatting>
  <conditionalFormatting sqref="A246:A250">
    <cfRule type="duplicateValues" dxfId="9" priority="6"/>
  </conditionalFormatting>
  <conditionalFormatting sqref="A250">
    <cfRule type="duplicateValues" dxfId="8" priority="2"/>
  </conditionalFormatting>
  <conditionalFormatting sqref="A140">
    <cfRule type="duplicateValues" dxfId="7" priority="1"/>
  </conditionalFormatting>
  <conditionalFormatting sqref="A116:A120">
    <cfRule type="duplicateValues" dxfId="6" priority="208"/>
  </conditionalFormatting>
  <conditionalFormatting sqref="A117:A120">
    <cfRule type="duplicateValues" dxfId="5" priority="209"/>
  </conditionalFormatting>
  <pageMargins left="0.15" right="0.02" top="0.3" bottom="0.25" header="0.16" footer="0.17"/>
  <pageSetup scale="31" orientation="landscape" r:id="rId1"/>
  <rowBreaks count="2" manualBreakCount="2">
    <brk id="122" max="13" man="1"/>
    <brk id="25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6"/>
  <sheetViews>
    <sheetView view="pageBreakPreview" zoomScale="60" zoomScaleNormal="100" workbookViewId="0">
      <selection activeCell="X23" sqref="X23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9.28515625" customWidth="1"/>
    <col min="5" max="5" width="9.85546875" style="100" customWidth="1"/>
    <col min="7" max="7" width="7.28515625" customWidth="1"/>
    <col min="8" max="8" width="9.5703125" customWidth="1"/>
    <col min="9" max="9" width="12.5703125" customWidth="1"/>
    <col min="12" max="12" width="20.85546875" customWidth="1"/>
  </cols>
  <sheetData>
    <row r="1" spans="1:15" ht="18" customHeight="1" x14ac:dyDescent="0.25"/>
    <row r="2" spans="1:15" ht="26.25" customHeight="1" x14ac:dyDescent="0.25">
      <c r="A2" s="318" t="s">
        <v>982</v>
      </c>
      <c r="B2" s="318"/>
      <c r="C2" s="318"/>
      <c r="D2" s="318"/>
      <c r="E2" s="318"/>
      <c r="F2" s="318"/>
      <c r="G2" s="318"/>
      <c r="H2" s="318"/>
      <c r="I2" s="318"/>
    </row>
    <row r="3" spans="1:15" ht="16.5" customHeight="1" x14ac:dyDescent="0.25">
      <c r="A3" s="319"/>
      <c r="B3" s="319"/>
      <c r="C3" s="319"/>
      <c r="D3" s="319"/>
      <c r="E3" s="166">
        <v>30</v>
      </c>
      <c r="F3" s="320" t="s">
        <v>866</v>
      </c>
      <c r="G3" s="321"/>
      <c r="H3" s="321"/>
      <c r="I3" s="322"/>
    </row>
    <row r="4" spans="1:15" ht="10.5" customHeight="1" x14ac:dyDescent="0.25">
      <c r="A4" s="319"/>
      <c r="B4" s="319"/>
      <c r="C4" s="319"/>
      <c r="D4" s="319"/>
      <c r="E4" s="319"/>
      <c r="F4" s="319"/>
      <c r="G4" s="319"/>
      <c r="H4" s="319"/>
      <c r="I4" s="319"/>
      <c r="L4" s="29"/>
      <c r="M4" s="29"/>
      <c r="N4" s="29"/>
      <c r="O4" s="29"/>
    </row>
    <row r="5" spans="1:15" ht="30" x14ac:dyDescent="0.25">
      <c r="A5" s="41" t="s">
        <v>276</v>
      </c>
      <c r="B5" s="41" t="s">
        <v>877</v>
      </c>
      <c r="C5" s="41" t="s">
        <v>277</v>
      </c>
      <c r="D5" s="111" t="s">
        <v>876</v>
      </c>
      <c r="E5" s="112" t="s">
        <v>875</v>
      </c>
      <c r="F5" s="111" t="s">
        <v>874</v>
      </c>
      <c r="G5" s="111" t="s">
        <v>873</v>
      </c>
      <c r="H5" s="111" t="s">
        <v>872</v>
      </c>
      <c r="I5" s="110" t="s">
        <v>871</v>
      </c>
      <c r="L5" s="29"/>
      <c r="M5" s="29"/>
      <c r="N5" s="29"/>
      <c r="O5" s="29"/>
    </row>
    <row r="6" spans="1:15" ht="15.75" x14ac:dyDescent="0.25">
      <c r="A6" s="268" t="s">
        <v>855</v>
      </c>
      <c r="B6" s="268"/>
      <c r="C6" s="269"/>
      <c r="D6" s="17"/>
      <c r="E6" s="17"/>
      <c r="F6" s="17"/>
      <c r="G6" s="17"/>
      <c r="H6" s="17"/>
      <c r="I6" s="17"/>
      <c r="L6" s="29"/>
      <c r="M6" s="29"/>
      <c r="N6" s="29"/>
      <c r="O6" s="29"/>
    </row>
    <row r="7" spans="1:15" x14ac:dyDescent="0.25">
      <c r="A7" s="206">
        <v>1</v>
      </c>
      <c r="B7" s="207" t="s">
        <v>936</v>
      </c>
      <c r="C7" s="206" t="s">
        <v>935</v>
      </c>
      <c r="D7" s="207">
        <v>80</v>
      </c>
      <c r="E7" s="76">
        <v>7</v>
      </c>
      <c r="F7" s="17">
        <f>E7*D7</f>
        <v>560</v>
      </c>
      <c r="G7" s="17">
        <f>24*30*E7</f>
        <v>5040</v>
      </c>
      <c r="H7" s="114">
        <v>1.95</v>
      </c>
      <c r="I7" s="108">
        <f>F7*(G7-H7)/G7</f>
        <v>559.7833333333333</v>
      </c>
      <c r="L7" s="29"/>
      <c r="M7" s="29"/>
      <c r="N7" s="29"/>
      <c r="O7" s="29"/>
    </row>
    <row r="8" spans="1:15" x14ac:dyDescent="0.25">
      <c r="A8" s="206">
        <v>2</v>
      </c>
      <c r="B8" s="31" t="s">
        <v>865</v>
      </c>
      <c r="C8" s="98" t="s">
        <v>870</v>
      </c>
      <c r="D8" s="31">
        <v>50</v>
      </c>
      <c r="E8" s="76">
        <v>88</v>
      </c>
      <c r="F8" s="17">
        <f>E8*D8</f>
        <v>4400</v>
      </c>
      <c r="G8" s="17">
        <f t="shared" ref="G8:G10" si="0">24*30*E8</f>
        <v>63360</v>
      </c>
      <c r="H8" s="113">
        <v>28.95</v>
      </c>
      <c r="I8" s="108">
        <f>F8*(G8-H8)/G8</f>
        <v>4397.989583333333</v>
      </c>
      <c r="L8" s="234"/>
      <c r="M8" s="29"/>
      <c r="N8" s="29"/>
      <c r="O8" s="29"/>
    </row>
    <row r="9" spans="1:15" x14ac:dyDescent="0.25">
      <c r="A9" s="71">
        <v>3</v>
      </c>
      <c r="B9" s="31" t="s">
        <v>863</v>
      </c>
      <c r="C9" s="98" t="s">
        <v>869</v>
      </c>
      <c r="D9" s="31">
        <v>20</v>
      </c>
      <c r="E9" s="76">
        <v>72</v>
      </c>
      <c r="F9" s="17">
        <f>E9*D9</f>
        <v>1440</v>
      </c>
      <c r="G9" s="17">
        <f t="shared" si="0"/>
        <v>51840</v>
      </c>
      <c r="H9" s="114">
        <v>991.83333333333337</v>
      </c>
      <c r="I9" s="108">
        <f>F9*(G9-H9)/G9</f>
        <v>1412.4490740740741</v>
      </c>
      <c r="L9" s="29"/>
      <c r="M9" s="29"/>
      <c r="N9" s="29"/>
      <c r="O9" s="29"/>
    </row>
    <row r="10" spans="1:15" x14ac:dyDescent="0.25">
      <c r="A10" s="71">
        <v>4</v>
      </c>
      <c r="B10" s="31" t="s">
        <v>861</v>
      </c>
      <c r="C10" s="98" t="s">
        <v>868</v>
      </c>
      <c r="D10" s="31">
        <v>10</v>
      </c>
      <c r="E10" s="31">
        <v>0</v>
      </c>
      <c r="F10" s="17">
        <f>E10*D10</f>
        <v>0</v>
      </c>
      <c r="G10" s="17">
        <f t="shared" si="0"/>
        <v>0</v>
      </c>
      <c r="H10" s="114">
        <v>0</v>
      </c>
      <c r="I10" s="108">
        <v>0</v>
      </c>
      <c r="L10" s="103"/>
      <c r="M10" s="29"/>
      <c r="N10" s="29"/>
      <c r="O10" s="29"/>
    </row>
    <row r="11" spans="1:15" x14ac:dyDescent="0.25">
      <c r="A11" s="71"/>
      <c r="B11" s="31"/>
      <c r="C11" s="98"/>
      <c r="D11" s="31"/>
      <c r="E11" s="31"/>
      <c r="F11" s="17"/>
      <c r="G11" s="17"/>
      <c r="H11" s="109"/>
      <c r="I11" s="108"/>
      <c r="L11" s="103"/>
      <c r="M11" s="29"/>
      <c r="N11" s="29"/>
      <c r="O11" s="29"/>
    </row>
    <row r="12" spans="1:15" ht="15" customHeight="1" x14ac:dyDescent="0.25">
      <c r="A12" s="311" t="s">
        <v>867</v>
      </c>
      <c r="B12" s="311"/>
      <c r="C12" s="311"/>
      <c r="D12" s="312" t="s">
        <v>961</v>
      </c>
      <c r="E12" s="312"/>
      <c r="F12" s="105">
        <f>SUM(F7:F11)</f>
        <v>6400</v>
      </c>
      <c r="G12" s="17"/>
      <c r="H12" s="104">
        <f>SUM(H7:H11)</f>
        <v>1022.7333333333333</v>
      </c>
      <c r="I12" s="104">
        <f>SUM(I7:I11)</f>
        <v>6370.2219907407407</v>
      </c>
      <c r="L12" s="29"/>
      <c r="M12" s="29"/>
      <c r="N12" s="29"/>
      <c r="O12" s="29"/>
    </row>
    <row r="13" spans="1:15" x14ac:dyDescent="0.25">
      <c r="A13" s="310"/>
      <c r="B13" s="310"/>
      <c r="C13" s="310"/>
      <c r="D13" s="17"/>
      <c r="E13" s="107" t="s">
        <v>858</v>
      </c>
      <c r="F13" s="288">
        <f>I12/F12</f>
        <v>0.99534718605324068</v>
      </c>
      <c r="G13" s="288"/>
      <c r="H13" s="17"/>
      <c r="I13" s="108"/>
      <c r="L13" s="29"/>
      <c r="M13" s="29"/>
      <c r="N13" s="29"/>
      <c r="O13" s="29"/>
    </row>
    <row r="14" spans="1:15" ht="15.75" x14ac:dyDescent="0.25">
      <c r="A14" s="268" t="s">
        <v>856</v>
      </c>
      <c r="B14" s="268"/>
      <c r="C14" s="269"/>
      <c r="D14" s="17"/>
      <c r="E14" s="166">
        <v>30</v>
      </c>
      <c r="F14" s="105" t="s">
        <v>866</v>
      </c>
      <c r="G14" s="17"/>
      <c r="H14" s="17"/>
      <c r="I14" s="108"/>
      <c r="L14" s="29"/>
      <c r="M14" s="29"/>
      <c r="N14" s="29"/>
      <c r="O14" s="29"/>
    </row>
    <row r="15" spans="1:15" x14ac:dyDescent="0.25">
      <c r="A15" s="98">
        <v>1</v>
      </c>
      <c r="B15" s="31" t="s">
        <v>865</v>
      </c>
      <c r="C15" s="98" t="s">
        <v>864</v>
      </c>
      <c r="D15" s="31">
        <v>50</v>
      </c>
      <c r="E15" s="76">
        <v>78</v>
      </c>
      <c r="F15" s="17">
        <f>E15*D15</f>
        <v>3900</v>
      </c>
      <c r="G15" s="17">
        <f t="shared" ref="G15:G17" si="1">24*30*E15</f>
        <v>56160</v>
      </c>
      <c r="H15" s="146">
        <v>9.6666666666666661</v>
      </c>
      <c r="I15" s="108">
        <f>F15*(G15-H15)/G15</f>
        <v>3899.3287037037039</v>
      </c>
      <c r="L15" s="29"/>
      <c r="M15" s="29"/>
      <c r="N15" s="29"/>
      <c r="O15" s="29"/>
    </row>
    <row r="16" spans="1:15" x14ac:dyDescent="0.25">
      <c r="A16" s="98">
        <v>2</v>
      </c>
      <c r="B16" s="31" t="s">
        <v>863</v>
      </c>
      <c r="C16" s="98" t="s">
        <v>862</v>
      </c>
      <c r="D16" s="31">
        <v>20</v>
      </c>
      <c r="E16" s="76">
        <v>83</v>
      </c>
      <c r="F16" s="17">
        <f>E16*D16</f>
        <v>1660</v>
      </c>
      <c r="G16" s="17">
        <f t="shared" si="1"/>
        <v>59760</v>
      </c>
      <c r="H16" s="146">
        <v>1246.1666666666667</v>
      </c>
      <c r="I16" s="108">
        <f>F16*(G16-H16)/G16</f>
        <v>1625.3842592592594</v>
      </c>
      <c r="L16" s="29"/>
      <c r="M16" s="29"/>
      <c r="N16" s="29"/>
      <c r="O16" s="29"/>
    </row>
    <row r="17" spans="1:15" x14ac:dyDescent="0.25">
      <c r="A17" s="71">
        <v>3</v>
      </c>
      <c r="B17" s="31" t="s">
        <v>861</v>
      </c>
      <c r="C17" s="98" t="s">
        <v>860</v>
      </c>
      <c r="D17" s="31">
        <v>10</v>
      </c>
      <c r="E17" s="31">
        <v>6</v>
      </c>
      <c r="F17" s="17">
        <f>E17*D17</f>
        <v>60</v>
      </c>
      <c r="G17" s="17">
        <f t="shared" si="1"/>
        <v>4320</v>
      </c>
      <c r="H17" s="114">
        <v>0</v>
      </c>
      <c r="I17" s="108">
        <f>F17*(G17-H17)/G17</f>
        <v>60</v>
      </c>
      <c r="L17" s="29"/>
      <c r="M17" s="29"/>
      <c r="N17" s="29"/>
      <c r="O17" s="29"/>
    </row>
    <row r="18" spans="1:15" x14ac:dyDescent="0.25">
      <c r="A18" s="98"/>
      <c r="B18" s="98"/>
      <c r="C18" s="83"/>
      <c r="D18" s="31"/>
      <c r="E18" s="107"/>
      <c r="F18" s="17"/>
      <c r="G18" s="17"/>
      <c r="H18" s="17"/>
      <c r="I18" s="108"/>
      <c r="L18" s="29"/>
      <c r="M18" s="29"/>
      <c r="N18" s="29"/>
      <c r="O18" s="29"/>
    </row>
    <row r="19" spans="1:15" ht="15" customHeight="1" x14ac:dyDescent="0.25">
      <c r="A19" s="311" t="s">
        <v>859</v>
      </c>
      <c r="B19" s="311"/>
      <c r="C19" s="311"/>
      <c r="D19" s="312" t="s">
        <v>961</v>
      </c>
      <c r="E19" s="312"/>
      <c r="F19" s="105">
        <f>SUM(F15:F18)</f>
        <v>5620</v>
      </c>
      <c r="G19" s="149"/>
      <c r="H19" s="172">
        <f>SUM(H15:H18)</f>
        <v>1255.8333333333335</v>
      </c>
      <c r="I19" s="104">
        <f>SUM(I15:I17)</f>
        <v>5584.7129629629635</v>
      </c>
      <c r="L19" s="29"/>
      <c r="M19" s="29"/>
      <c r="N19" s="29"/>
      <c r="O19" s="29"/>
    </row>
    <row r="20" spans="1:15" x14ac:dyDescent="0.25">
      <c r="A20" s="313"/>
      <c r="B20" s="313"/>
      <c r="C20" s="313"/>
      <c r="D20" s="17"/>
      <c r="E20" s="107"/>
      <c r="F20" s="17"/>
      <c r="G20" s="17"/>
      <c r="H20" s="17"/>
      <c r="I20" s="17"/>
      <c r="L20" s="29"/>
      <c r="M20" s="29"/>
      <c r="N20" s="29"/>
      <c r="O20" s="29"/>
    </row>
    <row r="21" spans="1:15" x14ac:dyDescent="0.25">
      <c r="A21" s="313"/>
      <c r="B21" s="313"/>
      <c r="C21" s="313"/>
      <c r="D21" s="17"/>
      <c r="E21" s="107" t="s">
        <v>858</v>
      </c>
      <c r="F21" s="288">
        <f>I19/F19</f>
        <v>0.99372116778700414</v>
      </c>
      <c r="G21" s="288"/>
      <c r="H21" s="17"/>
      <c r="I21" s="17"/>
      <c r="L21" s="73"/>
      <c r="M21" s="29"/>
      <c r="N21" s="29"/>
      <c r="O21" s="29"/>
    </row>
    <row r="22" spans="1:15" x14ac:dyDescent="0.25">
      <c r="D22" s="312" t="s">
        <v>971</v>
      </c>
      <c r="E22" s="312"/>
      <c r="F22" s="105">
        <f>F12+F19</f>
        <v>12020</v>
      </c>
      <c r="G22" s="17"/>
      <c r="H22" s="17"/>
      <c r="I22" s="104">
        <f>I19+I12</f>
        <v>11954.934953703705</v>
      </c>
      <c r="L22" s="73"/>
      <c r="M22" s="29"/>
      <c r="N22" s="29"/>
      <c r="O22" s="29"/>
    </row>
    <row r="23" spans="1:15" x14ac:dyDescent="0.25">
      <c r="D23" s="314" t="s">
        <v>857</v>
      </c>
      <c r="E23" s="315"/>
      <c r="F23" s="316">
        <f>I22/F22</f>
        <v>0.99458693458433489</v>
      </c>
      <c r="G23" s="317"/>
      <c r="H23" s="308"/>
      <c r="I23" s="309"/>
      <c r="L23" s="29"/>
      <c r="M23" s="29"/>
      <c r="N23" s="29"/>
      <c r="O23" s="29"/>
    </row>
    <row r="24" spans="1:15" x14ac:dyDescent="0.25">
      <c r="L24" s="29"/>
      <c r="M24" s="29"/>
      <c r="N24" s="29"/>
      <c r="O24" s="29"/>
    </row>
    <row r="25" spans="1:15" x14ac:dyDescent="0.25">
      <c r="L25" s="29"/>
      <c r="M25" s="29"/>
      <c r="N25" s="29"/>
      <c r="O25" s="29"/>
    </row>
    <row r="26" spans="1:15" x14ac:dyDescent="0.25">
      <c r="L26" s="29"/>
      <c r="M26" s="29"/>
      <c r="N26" s="29"/>
      <c r="O26" s="29"/>
    </row>
  </sheetData>
  <mergeCells count="18">
    <mergeCell ref="A12:C12"/>
    <mergeCell ref="D12:E12"/>
    <mergeCell ref="A2:I2"/>
    <mergeCell ref="A3:D3"/>
    <mergeCell ref="F3:I3"/>
    <mergeCell ref="A4:I4"/>
    <mergeCell ref="A6:C6"/>
    <mergeCell ref="H23:I23"/>
    <mergeCell ref="A13:C13"/>
    <mergeCell ref="F13:G13"/>
    <mergeCell ref="A14:C14"/>
    <mergeCell ref="A19:C19"/>
    <mergeCell ref="D19:E19"/>
    <mergeCell ref="A20:C21"/>
    <mergeCell ref="F21:G21"/>
    <mergeCell ref="D22:E22"/>
    <mergeCell ref="D23:E23"/>
    <mergeCell ref="F23:G23"/>
  </mergeCells>
  <conditionalFormatting sqref="B8:B11">
    <cfRule type="duplicateValues" dxfId="4" priority="3"/>
  </conditionalFormatting>
  <conditionalFormatting sqref="B15:B17">
    <cfRule type="duplicateValues" dxfId="3" priority="2"/>
  </conditionalFormatting>
  <conditionalFormatting sqref="B7">
    <cfRule type="duplicateValues" dxfId="2" priority="1"/>
  </conditionalFormatting>
  <pageMargins left="0.88" right="0.17" top="0.52" bottom="0.3" header="0.39" footer="0.17"/>
  <pageSetup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"/>
  <sheetViews>
    <sheetView view="pageBreakPreview" zoomScale="60" zoomScaleNormal="100" workbookViewId="0">
      <selection activeCell="M8" sqref="M8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8.42578125" customWidth="1"/>
    <col min="5" max="5" width="9.85546875" style="100" customWidth="1"/>
    <col min="7" max="7" width="6.5703125" customWidth="1"/>
    <col min="8" max="8" width="9.5703125" customWidth="1"/>
    <col min="9" max="9" width="12.7109375" customWidth="1"/>
    <col min="12" max="12" width="13.5703125" customWidth="1"/>
    <col min="13" max="13" width="11.85546875" customWidth="1"/>
  </cols>
  <sheetData>
    <row r="1" spans="1:15" ht="24" customHeight="1" x14ac:dyDescent="0.25">
      <c r="A1" s="318" t="s">
        <v>981</v>
      </c>
      <c r="B1" s="318"/>
      <c r="C1" s="318"/>
      <c r="D1" s="318"/>
      <c r="E1" s="318"/>
      <c r="F1" s="318"/>
      <c r="G1" s="318"/>
      <c r="H1" s="318"/>
      <c r="I1" s="318"/>
    </row>
    <row r="2" spans="1:15" ht="15.75" customHeight="1" x14ac:dyDescent="0.25">
      <c r="A2" s="319"/>
      <c r="B2" s="319"/>
      <c r="C2" s="319"/>
      <c r="D2" s="319"/>
      <c r="E2" s="166">
        <v>30</v>
      </c>
      <c r="F2" s="320" t="s">
        <v>866</v>
      </c>
      <c r="G2" s="321"/>
      <c r="H2" s="321"/>
      <c r="I2" s="322"/>
    </row>
    <row r="3" spans="1:15" ht="8.25" customHeight="1" x14ac:dyDescent="0.25">
      <c r="A3" s="319"/>
      <c r="B3" s="319"/>
      <c r="C3" s="319"/>
      <c r="D3" s="319"/>
      <c r="E3" s="319"/>
      <c r="F3" s="319"/>
      <c r="G3" s="319"/>
      <c r="H3" s="319"/>
      <c r="I3" s="319"/>
    </row>
    <row r="4" spans="1:15" ht="39" customHeight="1" x14ac:dyDescent="0.25">
      <c r="A4" s="41" t="s">
        <v>276</v>
      </c>
      <c r="B4" s="41" t="s">
        <v>877</v>
      </c>
      <c r="C4" s="41" t="s">
        <v>277</v>
      </c>
      <c r="D4" s="111" t="s">
        <v>876</v>
      </c>
      <c r="E4" s="112" t="s">
        <v>875</v>
      </c>
      <c r="F4" s="111" t="s">
        <v>874</v>
      </c>
      <c r="G4" s="111" t="s">
        <v>873</v>
      </c>
      <c r="H4" s="111" t="s">
        <v>872</v>
      </c>
      <c r="I4" s="110" t="s">
        <v>871</v>
      </c>
    </row>
    <row r="5" spans="1:15" ht="15.75" x14ac:dyDescent="0.25">
      <c r="A5" s="268" t="s">
        <v>855</v>
      </c>
      <c r="B5" s="268"/>
      <c r="C5" s="269"/>
      <c r="D5" s="17"/>
      <c r="E5" s="17"/>
      <c r="F5" s="17"/>
      <c r="G5" s="17"/>
      <c r="H5" s="17"/>
      <c r="I5" s="17"/>
    </row>
    <row r="6" spans="1:15" x14ac:dyDescent="0.25">
      <c r="A6" s="98">
        <v>1</v>
      </c>
      <c r="B6" s="31" t="s">
        <v>878</v>
      </c>
      <c r="C6" s="98" t="s">
        <v>879</v>
      </c>
      <c r="D6" s="31">
        <v>100</v>
      </c>
      <c r="E6" s="76">
        <v>13</v>
      </c>
      <c r="F6" s="17">
        <f>E6*D6</f>
        <v>1300</v>
      </c>
      <c r="G6" s="17">
        <f>24*30*E6</f>
        <v>9360</v>
      </c>
      <c r="H6" s="148">
        <v>784.31666666666672</v>
      </c>
      <c r="I6" s="108">
        <f>F6*(G6-H6)/G6</f>
        <v>1191.0671296296296</v>
      </c>
      <c r="L6" s="101"/>
    </row>
    <row r="7" spans="1:15" x14ac:dyDescent="0.25">
      <c r="A7" s="98">
        <v>2</v>
      </c>
      <c r="B7" s="31" t="s">
        <v>880</v>
      </c>
      <c r="C7" s="98" t="s">
        <v>881</v>
      </c>
      <c r="D7" s="31">
        <v>150</v>
      </c>
      <c r="E7" s="76">
        <v>11</v>
      </c>
      <c r="F7" s="17">
        <f t="shared" ref="F7:F8" si="0">E7*D7</f>
        <v>1650</v>
      </c>
      <c r="G7" s="17">
        <f t="shared" ref="G7:G8" si="1">24*30*E7</f>
        <v>7920</v>
      </c>
      <c r="H7" s="148">
        <v>16.116666666666667</v>
      </c>
      <c r="I7" s="108">
        <f>F7*(G7-H7)/G7</f>
        <v>1646.6423611111111</v>
      </c>
    </row>
    <row r="8" spans="1:15" x14ac:dyDescent="0.25">
      <c r="A8" s="71">
        <v>3</v>
      </c>
      <c r="B8" s="31" t="s">
        <v>882</v>
      </c>
      <c r="C8" s="98" t="s">
        <v>883</v>
      </c>
      <c r="D8" s="31">
        <v>160</v>
      </c>
      <c r="E8" s="31">
        <v>4</v>
      </c>
      <c r="F8" s="17">
        <f t="shared" si="0"/>
        <v>640</v>
      </c>
      <c r="G8" s="17">
        <f t="shared" si="1"/>
        <v>2880</v>
      </c>
      <c r="H8" s="148">
        <v>0</v>
      </c>
      <c r="I8" s="108">
        <f>F8*(G8-H8)/G8</f>
        <v>640</v>
      </c>
    </row>
    <row r="9" spans="1:15" x14ac:dyDescent="0.25">
      <c r="A9" s="71"/>
      <c r="B9" s="31"/>
      <c r="C9" s="98"/>
      <c r="D9" s="31"/>
      <c r="E9" s="31"/>
      <c r="F9" s="17"/>
      <c r="G9" s="17"/>
      <c r="H9" s="109"/>
      <c r="I9" s="17"/>
    </row>
    <row r="10" spans="1:15" ht="14.25" customHeight="1" x14ac:dyDescent="0.25">
      <c r="A10" s="311" t="s">
        <v>867</v>
      </c>
      <c r="B10" s="311"/>
      <c r="C10" s="311"/>
      <c r="D10" s="323" t="s">
        <v>884</v>
      </c>
      <c r="E10" s="312"/>
      <c r="F10" s="105">
        <f>SUM(F6:F8)</f>
        <v>3590</v>
      </c>
      <c r="G10" s="17"/>
      <c r="H10" s="177">
        <f>SUM(H6:H9)</f>
        <v>800.43333333333339</v>
      </c>
      <c r="I10" s="104">
        <f>SUM(I6:I9)</f>
        <v>3477.7094907407409</v>
      </c>
    </row>
    <row r="11" spans="1:15" x14ac:dyDescent="0.25">
      <c r="A11" s="310"/>
      <c r="B11" s="310"/>
      <c r="C11" s="310"/>
      <c r="D11" s="17"/>
      <c r="E11" s="107" t="s">
        <v>885</v>
      </c>
      <c r="F11" s="288">
        <f>I10/F10</f>
        <v>0.96872130661301969</v>
      </c>
      <c r="G11" s="288"/>
      <c r="H11" s="17"/>
      <c r="I11" s="17"/>
    </row>
    <row r="12" spans="1:15" ht="17.25" customHeight="1" x14ac:dyDescent="0.25">
      <c r="A12" s="268" t="s">
        <v>856</v>
      </c>
      <c r="B12" s="268"/>
      <c r="C12" s="269"/>
      <c r="D12" s="17"/>
      <c r="E12" s="166">
        <v>30</v>
      </c>
      <c r="F12" s="105" t="s">
        <v>866</v>
      </c>
      <c r="G12" s="17"/>
      <c r="H12" s="17"/>
      <c r="I12" s="17"/>
      <c r="L12" s="101"/>
      <c r="M12" s="29"/>
      <c r="N12" s="29"/>
      <c r="O12" s="29"/>
    </row>
    <row r="13" spans="1:15" x14ac:dyDescent="0.25">
      <c r="A13" s="98">
        <v>1</v>
      </c>
      <c r="B13" s="31" t="s">
        <v>878</v>
      </c>
      <c r="C13" s="98" t="s">
        <v>886</v>
      </c>
      <c r="D13" s="31">
        <v>100</v>
      </c>
      <c r="E13" s="76">
        <v>14</v>
      </c>
      <c r="F13" s="17">
        <f>E13*D13</f>
        <v>1400</v>
      </c>
      <c r="G13" s="17">
        <f>24*30*E13</f>
        <v>10080</v>
      </c>
      <c r="H13" s="148">
        <v>732.16666666666663</v>
      </c>
      <c r="I13" s="108">
        <f>F13*(G13-H13)/G13</f>
        <v>1298.3101851851852</v>
      </c>
      <c r="L13" s="215"/>
      <c r="M13" s="29"/>
      <c r="N13" s="29"/>
      <c r="O13" s="29"/>
    </row>
    <row r="14" spans="1:15" x14ac:dyDescent="0.25">
      <c r="A14" s="98">
        <v>2</v>
      </c>
      <c r="B14" s="31" t="s">
        <v>880</v>
      </c>
      <c r="C14" s="98" t="s">
        <v>887</v>
      </c>
      <c r="D14" s="31">
        <v>150</v>
      </c>
      <c r="E14" s="76">
        <v>0</v>
      </c>
      <c r="F14" s="17">
        <f t="shared" ref="F14:F15" si="2">E14*D14</f>
        <v>0</v>
      </c>
      <c r="G14" s="17">
        <f t="shared" ref="G14:G15" si="3">24*30*E14</f>
        <v>0</v>
      </c>
      <c r="H14" s="148">
        <v>0</v>
      </c>
      <c r="I14" s="108">
        <v>0</v>
      </c>
    </row>
    <row r="15" spans="1:15" x14ac:dyDescent="0.25">
      <c r="A15" s="71">
        <v>3</v>
      </c>
      <c r="B15" s="31" t="s">
        <v>882</v>
      </c>
      <c r="C15" s="98" t="s">
        <v>888</v>
      </c>
      <c r="D15" s="31">
        <v>160</v>
      </c>
      <c r="E15" s="31">
        <v>11</v>
      </c>
      <c r="F15" s="17">
        <f t="shared" si="2"/>
        <v>1760</v>
      </c>
      <c r="G15" s="17">
        <f t="shared" si="3"/>
        <v>7920</v>
      </c>
      <c r="H15" s="148">
        <v>722.7833333333333</v>
      </c>
      <c r="I15" s="108">
        <f>F15*(G15-H15)/G15</f>
        <v>1599.3814814814816</v>
      </c>
    </row>
    <row r="16" spans="1:15" x14ac:dyDescent="0.25">
      <c r="A16" s="98"/>
      <c r="B16" s="98"/>
      <c r="C16" s="83"/>
      <c r="D16" s="31"/>
      <c r="E16" s="107"/>
      <c r="F16" s="17"/>
      <c r="G16" s="17"/>
      <c r="H16" s="17"/>
      <c r="I16" s="17"/>
    </row>
    <row r="17" spans="1:9" ht="13.5" customHeight="1" x14ac:dyDescent="0.25">
      <c r="A17" s="311" t="s">
        <v>859</v>
      </c>
      <c r="B17" s="311"/>
      <c r="C17" s="311"/>
      <c r="D17" s="323" t="s">
        <v>962</v>
      </c>
      <c r="E17" s="312"/>
      <c r="F17" s="105">
        <f>SUM(F13:F15)</f>
        <v>3160</v>
      </c>
      <c r="G17" s="149"/>
      <c r="H17" s="177">
        <f>SUM(H13:H16)</f>
        <v>1454.9499999999998</v>
      </c>
      <c r="I17" s="104">
        <f>SUM(I13:I15)</f>
        <v>2897.6916666666666</v>
      </c>
    </row>
    <row r="18" spans="1:9" ht="13.5" customHeight="1" x14ac:dyDescent="0.25">
      <c r="A18" s="313"/>
      <c r="B18" s="313"/>
      <c r="C18" s="313"/>
      <c r="D18" s="17"/>
      <c r="E18" s="107"/>
      <c r="F18" s="17"/>
      <c r="G18" s="17"/>
      <c r="H18" s="17"/>
      <c r="I18" s="17"/>
    </row>
    <row r="19" spans="1:9" ht="13.5" customHeight="1" x14ac:dyDescent="0.25">
      <c r="A19" s="313"/>
      <c r="B19" s="313"/>
      <c r="C19" s="313"/>
      <c r="D19" s="17"/>
      <c r="E19" s="107" t="s">
        <v>885</v>
      </c>
      <c r="F19" s="288">
        <f>I17/F17</f>
        <v>0.91699103375527424</v>
      </c>
      <c r="G19" s="288"/>
      <c r="H19" s="17"/>
      <c r="I19" s="17"/>
    </row>
    <row r="20" spans="1:9" x14ac:dyDescent="0.25">
      <c r="D20" s="312" t="s">
        <v>963</v>
      </c>
      <c r="E20" s="312"/>
      <c r="F20" s="105">
        <f>F17+F10</f>
        <v>6750</v>
      </c>
      <c r="G20" s="17"/>
      <c r="H20" s="17"/>
      <c r="I20" s="104">
        <f>I17+I10</f>
        <v>6375.4011574074075</v>
      </c>
    </row>
    <row r="21" spans="1:9" x14ac:dyDescent="0.25">
      <c r="D21" s="314" t="s">
        <v>889</v>
      </c>
      <c r="E21" s="315"/>
      <c r="F21" s="316">
        <f>(I10+I17)/(F10+F17)</f>
        <v>0.94450387517146772</v>
      </c>
      <c r="G21" s="317"/>
    </row>
  </sheetData>
  <mergeCells count="17">
    <mergeCell ref="A10:C10"/>
    <mergeCell ref="D10:E10"/>
    <mergeCell ref="A1:I1"/>
    <mergeCell ref="A2:D2"/>
    <mergeCell ref="F2:I2"/>
    <mergeCell ref="A3:I3"/>
    <mergeCell ref="A5:C5"/>
    <mergeCell ref="A11:C11"/>
    <mergeCell ref="F11:G11"/>
    <mergeCell ref="A12:C12"/>
    <mergeCell ref="A17:C17"/>
    <mergeCell ref="D17:E17"/>
    <mergeCell ref="A18:C19"/>
    <mergeCell ref="F19:G19"/>
    <mergeCell ref="D20:E20"/>
    <mergeCell ref="D21:E21"/>
    <mergeCell ref="F21:G21"/>
  </mergeCells>
  <conditionalFormatting sqref="B6:B9">
    <cfRule type="duplicateValues" dxfId="1" priority="2"/>
  </conditionalFormatting>
  <conditionalFormatting sqref="B13:B15">
    <cfRule type="duplicateValues" dxfId="0" priority="1"/>
  </conditionalFormatting>
  <pageMargins left="0.99" right="0.17" top="0.8" bottom="0.3" header="0.43" footer="0.17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Sheet1</vt:lpstr>
      <vt:lpstr>list of TR</vt:lpstr>
      <vt:lpstr>132kv line</vt:lpstr>
      <vt:lpstr>220kv line</vt:lpstr>
      <vt:lpstr>220kv cal</vt:lpstr>
      <vt:lpstr>132kvv cal</vt:lpstr>
      <vt:lpstr>tfmr 132</vt:lpstr>
      <vt:lpstr>tfmr 220</vt:lpstr>
      <vt:lpstr>'132kvv cal'!Print_Area</vt:lpstr>
      <vt:lpstr>'220kv cal'!Print_Area</vt:lpstr>
      <vt:lpstr>Sheet1!Print_Area</vt:lpstr>
      <vt:lpstr>'tfmr 132'!Print_Area</vt:lpstr>
      <vt:lpstr>'132kv line'!Print_Titles</vt:lpstr>
      <vt:lpstr>'list of TR'!Print_Titles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2019-12-30T02:50:34Z</dcterms:modified>
</cp:coreProperties>
</file>